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siminsupotusai\kekka\"/>
    </mc:Choice>
  </mc:AlternateContent>
  <xr:revisionPtr revIDLastSave="0" documentId="13_ncr:1_{79B8AC73-3141-41B3-BFA6-6CA4AA1D76A2}" xr6:coauthVersionLast="47" xr6:coauthVersionMax="47" xr10:uidLastSave="{00000000-0000-0000-0000-000000000000}"/>
  <bookViews>
    <workbookView xWindow="-108" yWindow="-108" windowWidth="23256" windowHeight="12456" tabRatio="772" xr2:uid="{00000000-000D-0000-FFFF-FFFF01000000}"/>
  </bookViews>
  <sheets>
    <sheet name="結果" sheetId="377" r:id="rId1"/>
    <sheet name="提出" sheetId="134" r:id="rId2"/>
  </sheets>
  <definedNames>
    <definedName name="_xlnm.Print_Area" localSheetId="0">結果!$A$1:$BR$205</definedName>
    <definedName name="_xlnm.Print_Area" localSheetId="1">提出!$A$1:$K$37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33" i="377" l="1"/>
  <c r="BG150" i="377"/>
  <c r="BG149" i="377"/>
  <c r="BL147" i="377"/>
  <c r="BL146" i="377"/>
  <c r="BG147" i="377"/>
  <c r="M202" i="377"/>
  <c r="M201" i="377"/>
  <c r="G202" i="377"/>
  <c r="G201" i="377"/>
  <c r="BL85" i="377"/>
  <c r="AD174" i="377"/>
  <c r="AB168" i="377"/>
  <c r="AV146" i="377"/>
  <c r="AV145" i="377"/>
  <c r="AQ146" i="377"/>
  <c r="AQ145" i="377"/>
  <c r="AV150" i="377"/>
  <c r="BL150" i="377" s="1"/>
  <c r="AV149" i="377"/>
  <c r="BL149" i="377" s="1"/>
  <c r="AQ150" i="377"/>
  <c r="AQ149" i="377"/>
  <c r="AP48" i="377"/>
  <c r="BG49" i="377" s="1"/>
  <c r="AV132" i="377"/>
  <c r="AV131" i="377"/>
  <c r="AQ132" i="377"/>
  <c r="AQ131" i="377"/>
  <c r="AU62" i="377"/>
  <c r="AU61" i="377"/>
  <c r="AP62" i="377"/>
  <c r="AP61" i="377"/>
  <c r="AU66" i="377"/>
  <c r="AU65" i="377"/>
  <c r="AP66" i="377"/>
  <c r="AP65" i="377"/>
  <c r="AV148" i="377"/>
  <c r="AV147" i="377"/>
  <c r="AQ148" i="377"/>
  <c r="AQ147" i="377"/>
  <c r="AV144" i="377"/>
  <c r="AV143" i="377"/>
  <c r="AQ144" i="377"/>
  <c r="AQ143" i="377"/>
  <c r="BG146" i="377" s="1"/>
  <c r="AV134" i="377"/>
  <c r="AV133" i="377"/>
  <c r="AQ134" i="377"/>
  <c r="AQ133" i="377"/>
  <c r="M199" i="377"/>
  <c r="M198" i="377"/>
  <c r="G199" i="377"/>
  <c r="G198" i="377"/>
  <c r="AU87" i="377"/>
  <c r="AU86" i="377"/>
  <c r="AP87" i="377"/>
  <c r="AP86" i="377"/>
  <c r="AU81" i="377"/>
  <c r="AU80" i="377"/>
  <c r="AP81" i="377"/>
  <c r="AP80" i="377"/>
  <c r="AU96" i="377"/>
  <c r="AU95" i="377"/>
  <c r="AP96" i="377"/>
  <c r="AP95" i="377"/>
  <c r="AU102" i="377"/>
  <c r="AU101" i="377"/>
  <c r="AP102" i="377"/>
  <c r="AP101" i="377"/>
  <c r="AU106" i="377"/>
  <c r="AU105" i="377"/>
  <c r="AP106" i="377"/>
  <c r="AP105" i="377"/>
  <c r="AU83" i="377"/>
  <c r="AU82" i="377"/>
  <c r="AP83" i="377"/>
  <c r="AP82" i="377"/>
  <c r="AU100" i="377"/>
  <c r="BL104" i="377" s="1"/>
  <c r="AU99" i="377"/>
  <c r="BL103" i="377" s="1"/>
  <c r="AP100" i="377"/>
  <c r="BG104" i="377" s="1"/>
  <c r="AP99" i="377"/>
  <c r="BG103" i="377" s="1"/>
  <c r="AU89" i="377"/>
  <c r="BL89" i="377" s="1"/>
  <c r="AU88" i="377"/>
  <c r="BL88" i="377" s="1"/>
  <c r="AP89" i="377"/>
  <c r="BG89" i="377" s="1"/>
  <c r="AP88" i="377"/>
  <c r="BG88" i="377" s="1"/>
  <c r="AM202" i="377"/>
  <c r="AM201" i="377"/>
  <c r="AG202" i="377"/>
  <c r="AG201" i="377"/>
  <c r="AM199" i="377"/>
  <c r="AM198" i="377"/>
  <c r="AU50" i="377"/>
  <c r="AU49" i="377"/>
  <c r="AP50" i="377"/>
  <c r="AP49" i="377"/>
  <c r="AU58" i="377"/>
  <c r="BL66" i="377" s="1"/>
  <c r="AU57" i="377"/>
  <c r="BL65" i="377" s="1"/>
  <c r="AP58" i="377"/>
  <c r="BG66" i="377" s="1"/>
  <c r="AP57" i="377"/>
  <c r="BG65" i="377" s="1"/>
  <c r="AU52" i="377"/>
  <c r="AU51" i="377"/>
  <c r="AP52" i="377"/>
  <c r="AP51" i="377"/>
  <c r="AU44" i="377"/>
  <c r="AU43" i="377"/>
  <c r="AP44" i="377"/>
  <c r="AP43" i="377"/>
  <c r="AV136" i="377"/>
  <c r="AV135" i="377"/>
  <c r="BL132" i="377" s="1"/>
  <c r="AQ136" i="377"/>
  <c r="BG133" i="377" s="1"/>
  <c r="AQ135" i="377"/>
  <c r="BG132" i="377" s="1"/>
  <c r="AV130" i="377"/>
  <c r="BL136" i="377" s="1"/>
  <c r="AV129" i="377"/>
  <c r="BL135" i="377" s="1"/>
  <c r="AQ130" i="377"/>
  <c r="BG136" i="377" s="1"/>
  <c r="AQ129" i="377"/>
  <c r="BG135" i="377" s="1"/>
  <c r="AU70" i="377"/>
  <c r="BL63" i="377" s="1"/>
  <c r="AU69" i="377"/>
  <c r="BL62" i="377" s="1"/>
  <c r="AP70" i="377"/>
  <c r="BG63" i="377" s="1"/>
  <c r="AP69" i="377"/>
  <c r="BG62" i="377" s="1"/>
  <c r="AU68" i="377"/>
  <c r="AU67" i="377"/>
  <c r="AP68" i="377"/>
  <c r="AP67" i="377"/>
  <c r="AU98" i="377"/>
  <c r="AU97" i="377"/>
  <c r="AP98" i="377"/>
  <c r="AP97" i="377"/>
  <c r="AU91" i="377"/>
  <c r="AU90" i="377"/>
  <c r="AP91" i="377"/>
  <c r="AP90" i="377"/>
  <c r="AU104" i="377"/>
  <c r="BL101" i="377" s="1"/>
  <c r="AU103" i="377"/>
  <c r="BL100" i="377" s="1"/>
  <c r="AP104" i="377"/>
  <c r="BG101" i="377" s="1"/>
  <c r="AP103" i="377"/>
  <c r="BG100" i="377" s="1"/>
  <c r="AU85" i="377"/>
  <c r="BL86" i="377" s="1"/>
  <c r="AU84" i="377"/>
  <c r="AP85" i="377"/>
  <c r="BG86" i="377" s="1"/>
  <c r="AP84" i="377"/>
  <c r="BG85" i="377" s="1"/>
  <c r="AU64" i="377"/>
  <c r="AU63" i="377"/>
  <c r="AP64" i="377"/>
  <c r="AP63" i="377"/>
  <c r="AU60" i="377"/>
  <c r="AU59" i="377"/>
  <c r="AP60" i="377"/>
  <c r="AP59" i="377"/>
  <c r="AU46" i="377"/>
  <c r="AU45" i="377"/>
  <c r="AP46" i="377"/>
  <c r="AP45" i="377"/>
  <c r="AU54" i="377"/>
  <c r="BL52" i="377" s="1"/>
  <c r="AU53" i="377"/>
  <c r="BL51" i="377" s="1"/>
  <c r="AP54" i="377"/>
  <c r="BG52" i="377" s="1"/>
  <c r="AP53" i="377"/>
  <c r="BG51" i="377" s="1"/>
  <c r="AU48" i="377"/>
  <c r="BL49" i="377" s="1"/>
  <c r="AU47" i="377"/>
  <c r="BL48" i="377" s="1"/>
  <c r="AP47" i="377"/>
  <c r="BG48" i="377" s="1"/>
  <c r="BE37" i="377"/>
  <c r="BE36" i="377"/>
  <c r="AY37" i="377"/>
  <c r="AY36" i="377"/>
  <c r="BE34" i="377"/>
  <c r="BE33" i="377"/>
  <c r="AY34" i="377"/>
  <c r="AY33" i="377"/>
  <c r="AL17" i="377" l="1"/>
  <c r="AL16" i="377"/>
  <c r="AL14" i="377"/>
  <c r="AL13" i="377"/>
  <c r="AF17" i="377"/>
  <c r="AF16" i="377"/>
  <c r="Y17" i="377"/>
  <c r="Y16" i="377"/>
  <c r="Y14" i="377"/>
  <c r="Y13" i="377"/>
  <c r="S17" i="377"/>
  <c r="S16" i="377"/>
  <c r="S14" i="377"/>
  <c r="S13" i="377"/>
  <c r="AL10" i="377"/>
  <c r="AL9" i="377"/>
  <c r="AL7" i="377"/>
  <c r="AL6" i="377"/>
  <c r="AF10" i="377"/>
  <c r="AF9" i="377"/>
  <c r="AF7" i="377"/>
  <c r="AF6" i="377"/>
  <c r="Y10" i="377"/>
  <c r="Y9" i="377"/>
  <c r="S10" i="377"/>
  <c r="S9" i="377"/>
  <c r="Y7" i="377"/>
  <c r="Y6" i="377"/>
  <c r="S7" i="377"/>
  <c r="S6" i="377"/>
  <c r="L10" i="377"/>
  <c r="L9" i="377"/>
  <c r="F10" i="377"/>
  <c r="F9" i="377"/>
  <c r="L7" i="377"/>
  <c r="L6" i="377"/>
  <c r="F7" i="377"/>
  <c r="F6" i="377"/>
  <c r="D10" i="377"/>
  <c r="D9" i="377"/>
  <c r="B10" i="377"/>
  <c r="B9" i="377"/>
  <c r="D7" i="377"/>
  <c r="D6" i="377"/>
  <c r="B7" i="377"/>
  <c r="B6" i="377"/>
  <c r="D17" i="377"/>
  <c r="D16" i="377"/>
  <c r="B17" i="377"/>
  <c r="B16" i="377"/>
  <c r="D14" i="377"/>
  <c r="D13" i="377"/>
  <c r="B14" i="377"/>
  <c r="B13" i="377"/>
  <c r="AG199" i="377"/>
  <c r="AG198" i="377"/>
  <c r="AB188" i="377"/>
  <c r="AA188" i="377"/>
  <c r="Y188" i="377"/>
  <c r="Z188" i="377" s="1"/>
  <c r="X188" i="377"/>
  <c r="W188" i="377"/>
  <c r="U188" i="377"/>
  <c r="V188" i="377" s="1"/>
  <c r="S188" i="377"/>
  <c r="Q188" i="377"/>
  <c r="R188" i="377" s="1"/>
  <c r="P188" i="377"/>
  <c r="O188" i="377"/>
  <c r="M188" i="377"/>
  <c r="N188" i="377" s="1"/>
  <c r="K188" i="377"/>
  <c r="I188" i="377"/>
  <c r="J188" i="377" s="1"/>
  <c r="H188" i="377"/>
  <c r="G188" i="377"/>
  <c r="E188" i="377"/>
  <c r="F188" i="377" s="1"/>
  <c r="AA187" i="377"/>
  <c r="Y187" i="377"/>
  <c r="Z187" i="377" s="1"/>
  <c r="X187" i="377"/>
  <c r="W187" i="377"/>
  <c r="U187" i="377"/>
  <c r="V187" i="377" s="1"/>
  <c r="S187" i="377"/>
  <c r="Q187" i="377"/>
  <c r="R187" i="377" s="1"/>
  <c r="P187" i="377"/>
  <c r="O187" i="377"/>
  <c r="M187" i="377"/>
  <c r="K187" i="377"/>
  <c r="I187" i="377"/>
  <c r="J187" i="377" s="1"/>
  <c r="H187" i="377"/>
  <c r="G187" i="377"/>
  <c r="E187" i="377"/>
  <c r="F187" i="377" s="1"/>
  <c r="AA186" i="377"/>
  <c r="Y186" i="377"/>
  <c r="Z186" i="377" s="1"/>
  <c r="W186" i="377"/>
  <c r="U186" i="377"/>
  <c r="V186" i="377" s="1"/>
  <c r="S186" i="377"/>
  <c r="Q186" i="377"/>
  <c r="R186" i="377" s="1"/>
  <c r="O186" i="377"/>
  <c r="M186" i="377"/>
  <c r="N186" i="377" s="1"/>
  <c r="K186" i="377"/>
  <c r="I186" i="377"/>
  <c r="J186" i="377" s="1"/>
  <c r="G186" i="377"/>
  <c r="E186" i="377"/>
  <c r="AD185" i="377"/>
  <c r="W185" i="377"/>
  <c r="U185" i="377"/>
  <c r="V185" i="377" s="1"/>
  <c r="S185" i="377"/>
  <c r="Q185" i="377"/>
  <c r="R185" i="377" s="1"/>
  <c r="O185" i="377"/>
  <c r="M185" i="377"/>
  <c r="N185" i="377" s="1"/>
  <c r="K185" i="377"/>
  <c r="I185" i="377"/>
  <c r="J185" i="377" s="1"/>
  <c r="G185" i="377"/>
  <c r="E185" i="377"/>
  <c r="F185" i="377" s="1"/>
  <c r="AD184" i="377"/>
  <c r="W184" i="377"/>
  <c r="U184" i="377"/>
  <c r="V184" i="377" s="1"/>
  <c r="S184" i="377"/>
  <c r="Q184" i="377"/>
  <c r="R184" i="377" s="1"/>
  <c r="O184" i="377"/>
  <c r="M184" i="377"/>
  <c r="N184" i="377" s="1"/>
  <c r="K184" i="377"/>
  <c r="I184" i="377"/>
  <c r="J184" i="377" s="1"/>
  <c r="G184" i="377"/>
  <c r="E184" i="377"/>
  <c r="F184" i="377" s="1"/>
  <c r="AF183" i="377"/>
  <c r="AB186" i="377" s="1"/>
  <c r="AD183" i="377"/>
  <c r="W183" i="377"/>
  <c r="U183" i="377"/>
  <c r="V183" i="377" s="1"/>
  <c r="S183" i="377"/>
  <c r="Q183" i="377"/>
  <c r="R183" i="377" s="1"/>
  <c r="O183" i="377"/>
  <c r="M183" i="377"/>
  <c r="N183" i="377" s="1"/>
  <c r="K183" i="377"/>
  <c r="I183" i="377"/>
  <c r="J183" i="377" s="1"/>
  <c r="G183" i="377"/>
  <c r="E183" i="377"/>
  <c r="AD182" i="377"/>
  <c r="Z182" i="377"/>
  <c r="S182" i="377"/>
  <c r="Q182" i="377"/>
  <c r="R182" i="377" s="1"/>
  <c r="P185" i="377" s="1"/>
  <c r="O182" i="377"/>
  <c r="M182" i="377"/>
  <c r="N182" i="377" s="1"/>
  <c r="L185" i="377" s="1"/>
  <c r="K182" i="377"/>
  <c r="I182" i="377"/>
  <c r="J182" i="377" s="1"/>
  <c r="H185" i="377" s="1"/>
  <c r="G182" i="377"/>
  <c r="E182" i="377"/>
  <c r="F182" i="377" s="1"/>
  <c r="AD181" i="377"/>
  <c r="Z181" i="377"/>
  <c r="S181" i="377"/>
  <c r="Q181" i="377"/>
  <c r="R181" i="377" s="1"/>
  <c r="P184" i="377" s="1"/>
  <c r="O181" i="377"/>
  <c r="M181" i="377"/>
  <c r="N181" i="377" s="1"/>
  <c r="L184" i="377" s="1"/>
  <c r="K181" i="377"/>
  <c r="I181" i="377"/>
  <c r="J181" i="377" s="1"/>
  <c r="H184" i="377" s="1"/>
  <c r="G181" i="377"/>
  <c r="E181" i="377"/>
  <c r="AF180" i="377"/>
  <c r="X186" i="377" s="1"/>
  <c r="AD180" i="377"/>
  <c r="AB180" i="377"/>
  <c r="X183" i="377" s="1"/>
  <c r="Z180" i="377"/>
  <c r="S180" i="377"/>
  <c r="Q180" i="377"/>
  <c r="R180" i="377" s="1"/>
  <c r="O180" i="377"/>
  <c r="M180" i="377"/>
  <c r="N180" i="377" s="1"/>
  <c r="K180" i="377"/>
  <c r="J180" i="377"/>
  <c r="I180" i="377"/>
  <c r="G180" i="377"/>
  <c r="E180" i="377"/>
  <c r="AD179" i="377"/>
  <c r="T188" i="377" s="1"/>
  <c r="Z179" i="377"/>
  <c r="V179" i="377"/>
  <c r="O179" i="377"/>
  <c r="M179" i="377"/>
  <c r="N179" i="377" s="1"/>
  <c r="L188" i="377" s="1"/>
  <c r="L179" i="377"/>
  <c r="K179" i="377"/>
  <c r="I179" i="377"/>
  <c r="J179" i="377" s="1"/>
  <c r="H182" i="377" s="1"/>
  <c r="G179" i="377"/>
  <c r="E179" i="377"/>
  <c r="F179" i="377" s="1"/>
  <c r="AD178" i="377"/>
  <c r="T187" i="377" s="1"/>
  <c r="Z178" i="377"/>
  <c r="V178" i="377"/>
  <c r="O178" i="377"/>
  <c r="M178" i="377"/>
  <c r="N178" i="377" s="1"/>
  <c r="L178" i="377"/>
  <c r="K178" i="377"/>
  <c r="I178" i="377"/>
  <c r="J178" i="377" s="1"/>
  <c r="H181" i="377" s="1"/>
  <c r="G178" i="377"/>
  <c r="E178" i="377"/>
  <c r="AF177" i="377"/>
  <c r="T186" i="377" s="1"/>
  <c r="AD177" i="377"/>
  <c r="AB177" i="377"/>
  <c r="T183" i="377" s="1"/>
  <c r="Z177" i="377"/>
  <c r="X177" i="377"/>
  <c r="T180" i="377" s="1"/>
  <c r="V177" i="377"/>
  <c r="O177" i="377"/>
  <c r="M177" i="377"/>
  <c r="N177" i="377" s="1"/>
  <c r="K177" i="377"/>
  <c r="I177" i="377"/>
  <c r="J177" i="377" s="1"/>
  <c r="G177" i="377"/>
  <c r="E177" i="377"/>
  <c r="F177" i="377" s="1"/>
  <c r="AD176" i="377"/>
  <c r="Z176" i="377"/>
  <c r="V176" i="377"/>
  <c r="R176" i="377"/>
  <c r="P179" i="377" s="1"/>
  <c r="K176" i="377"/>
  <c r="I176" i="377"/>
  <c r="J176" i="377" s="1"/>
  <c r="H179" i="377" s="1"/>
  <c r="H176" i="377"/>
  <c r="G176" i="377"/>
  <c r="E176" i="377"/>
  <c r="F176" i="377" s="1"/>
  <c r="AD175" i="377"/>
  <c r="Z175" i="377"/>
  <c r="V175" i="377"/>
  <c r="R175" i="377"/>
  <c r="P178" i="377" s="1"/>
  <c r="K175" i="377"/>
  <c r="I175" i="377"/>
  <c r="J175" i="377" s="1"/>
  <c r="H178" i="377" s="1"/>
  <c r="H175" i="377"/>
  <c r="G175" i="377"/>
  <c r="E175" i="377"/>
  <c r="F175" i="377" s="1"/>
  <c r="AF174" i="377"/>
  <c r="P186" i="377" s="1"/>
  <c r="AB174" i="377"/>
  <c r="P183" i="377" s="1"/>
  <c r="Z174" i="377"/>
  <c r="X174" i="377"/>
  <c r="P180" i="377" s="1"/>
  <c r="V174" i="377"/>
  <c r="T174" i="377"/>
  <c r="P177" i="377" s="1"/>
  <c r="R174" i="377"/>
  <c r="K174" i="377"/>
  <c r="I174" i="377"/>
  <c r="J174" i="377" s="1"/>
  <c r="G174" i="377"/>
  <c r="E174" i="377"/>
  <c r="AD173" i="377"/>
  <c r="Z173" i="377"/>
  <c r="V173" i="377"/>
  <c r="R173" i="377"/>
  <c r="N173" i="377"/>
  <c r="L176" i="377" s="1"/>
  <c r="H173" i="377"/>
  <c r="G173" i="377"/>
  <c r="E173" i="377"/>
  <c r="F173" i="377" s="1"/>
  <c r="AD172" i="377"/>
  <c r="Z172" i="377"/>
  <c r="V172" i="377"/>
  <c r="R172" i="377"/>
  <c r="N172" i="377"/>
  <c r="L175" i="377" s="1"/>
  <c r="G172" i="377"/>
  <c r="E172" i="377"/>
  <c r="F172" i="377" s="1"/>
  <c r="AF171" i="377"/>
  <c r="L186" i="377" s="1"/>
  <c r="AD171" i="377"/>
  <c r="AB171" i="377"/>
  <c r="L183" i="377" s="1"/>
  <c r="Z171" i="377"/>
  <c r="X171" i="377"/>
  <c r="L180" i="377" s="1"/>
  <c r="V171" i="377"/>
  <c r="T171" i="377"/>
  <c r="L177" i="377" s="1"/>
  <c r="R171" i="377"/>
  <c r="P171" i="377"/>
  <c r="L174" i="377" s="1"/>
  <c r="N171" i="377"/>
  <c r="G171" i="377"/>
  <c r="E171" i="377"/>
  <c r="F171" i="377" s="1"/>
  <c r="AD170" i="377"/>
  <c r="Z170" i="377"/>
  <c r="V170" i="377"/>
  <c r="R170" i="377"/>
  <c r="N170" i="377"/>
  <c r="J170" i="377"/>
  <c r="AR169" i="377"/>
  <c r="AQ169" i="377"/>
  <c r="AO169" i="377"/>
  <c r="AN169" i="377"/>
  <c r="AD169" i="377"/>
  <c r="Z169" i="377"/>
  <c r="V169" i="377"/>
  <c r="R169" i="377"/>
  <c r="N169" i="377"/>
  <c r="J169" i="377"/>
  <c r="H172" i="377" s="1"/>
  <c r="AF168" i="377"/>
  <c r="H186" i="377" s="1"/>
  <c r="AD168" i="377"/>
  <c r="H183" i="377"/>
  <c r="Z168" i="377"/>
  <c r="X168" i="377"/>
  <c r="H180" i="377" s="1"/>
  <c r="V168" i="377"/>
  <c r="T168" i="377"/>
  <c r="H177" i="377" s="1"/>
  <c r="R168" i="377"/>
  <c r="P168" i="377"/>
  <c r="H174" i="377" s="1"/>
  <c r="N168" i="377"/>
  <c r="L168" i="377"/>
  <c r="H171" i="377" s="1"/>
  <c r="J168" i="377"/>
  <c r="AC167" i="377"/>
  <c r="Y167" i="377"/>
  <c r="U167" i="377"/>
  <c r="Q167" i="377"/>
  <c r="M167" i="377"/>
  <c r="I167" i="377"/>
  <c r="E167" i="377"/>
  <c r="AC166" i="377"/>
  <c r="Y166" i="377"/>
  <c r="U166" i="377"/>
  <c r="Q166" i="377"/>
  <c r="M166" i="377"/>
  <c r="I166" i="377"/>
  <c r="E166" i="377"/>
  <c r="O154" i="377"/>
  <c r="M154" i="377"/>
  <c r="N154" i="377" s="1"/>
  <c r="L154" i="377"/>
  <c r="K154" i="377"/>
  <c r="I154" i="377"/>
  <c r="J154" i="377" s="1"/>
  <c r="G154" i="377"/>
  <c r="E154" i="377"/>
  <c r="F154" i="377" s="1"/>
  <c r="O153" i="377"/>
  <c r="M153" i="377"/>
  <c r="N153" i="377" s="1"/>
  <c r="L153" i="377"/>
  <c r="K153" i="377"/>
  <c r="I153" i="377"/>
  <c r="J153" i="377" s="1"/>
  <c r="G153" i="377"/>
  <c r="E153" i="377"/>
  <c r="F153" i="377" s="1"/>
  <c r="O152" i="377"/>
  <c r="M152" i="377"/>
  <c r="N152" i="377" s="1"/>
  <c r="K152" i="377"/>
  <c r="I152" i="377"/>
  <c r="J152" i="377" s="1"/>
  <c r="G152" i="377"/>
  <c r="E152" i="377"/>
  <c r="R151" i="377"/>
  <c r="P154" i="377" s="1"/>
  <c r="K151" i="377"/>
  <c r="I151" i="377"/>
  <c r="J151" i="377" s="1"/>
  <c r="H154" i="377" s="1"/>
  <c r="H151" i="377"/>
  <c r="G151" i="377"/>
  <c r="E151" i="377"/>
  <c r="F151" i="377" s="1"/>
  <c r="R150" i="377"/>
  <c r="P153" i="377" s="1"/>
  <c r="K150" i="377"/>
  <c r="I150" i="377"/>
  <c r="J150" i="377" s="1"/>
  <c r="H153" i="377" s="1"/>
  <c r="H150" i="377"/>
  <c r="G150" i="377"/>
  <c r="E150" i="377"/>
  <c r="F150" i="377" s="1"/>
  <c r="T149" i="377"/>
  <c r="P152" i="377" s="1"/>
  <c r="R149" i="377"/>
  <c r="K149" i="377"/>
  <c r="I149" i="377"/>
  <c r="J149" i="377" s="1"/>
  <c r="G149" i="377"/>
  <c r="E149" i="377"/>
  <c r="R148" i="377"/>
  <c r="N148" i="377"/>
  <c r="L151" i="377" s="1"/>
  <c r="G148" i="377"/>
  <c r="E148" i="377"/>
  <c r="F148" i="377" s="1"/>
  <c r="R147" i="377"/>
  <c r="N147" i="377"/>
  <c r="L150" i="377" s="1"/>
  <c r="G147" i="377"/>
  <c r="E147" i="377"/>
  <c r="F147" i="377" s="1"/>
  <c r="T146" i="377"/>
  <c r="L152" i="377" s="1"/>
  <c r="R146" i="377"/>
  <c r="P146" i="377"/>
  <c r="L149" i="377" s="1"/>
  <c r="N146" i="377"/>
  <c r="G146" i="377"/>
  <c r="E146" i="377"/>
  <c r="F146" i="377" s="1"/>
  <c r="R145" i="377"/>
  <c r="N145" i="377"/>
  <c r="J145" i="377"/>
  <c r="H148" i="377" s="1"/>
  <c r="AF144" i="377"/>
  <c r="AE144" i="377"/>
  <c r="AC144" i="377"/>
  <c r="AB144" i="377"/>
  <c r="R144" i="377"/>
  <c r="N144" i="377"/>
  <c r="J144" i="377"/>
  <c r="H147" i="377" s="1"/>
  <c r="T143" i="377"/>
  <c r="H152" i="377" s="1"/>
  <c r="R143" i="377"/>
  <c r="P143" i="377"/>
  <c r="H149" i="377" s="1"/>
  <c r="N143" i="377"/>
  <c r="L143" i="377"/>
  <c r="J143" i="377"/>
  <c r="Q142" i="377"/>
  <c r="M142" i="377"/>
  <c r="I142" i="377"/>
  <c r="E142" i="377"/>
  <c r="Q141" i="377"/>
  <c r="M141" i="377"/>
  <c r="I141" i="377"/>
  <c r="E141" i="377"/>
  <c r="O139" i="377"/>
  <c r="M139" i="377"/>
  <c r="N139" i="377" s="1"/>
  <c r="L139" i="377"/>
  <c r="K139" i="377"/>
  <c r="I139" i="377"/>
  <c r="J139" i="377" s="1"/>
  <c r="G139" i="377"/>
  <c r="E139" i="377"/>
  <c r="F139" i="377" s="1"/>
  <c r="O138" i="377"/>
  <c r="M138" i="377"/>
  <c r="N138" i="377" s="1"/>
  <c r="L138" i="377"/>
  <c r="K138" i="377"/>
  <c r="I138" i="377"/>
  <c r="J138" i="377" s="1"/>
  <c r="G138" i="377"/>
  <c r="E138" i="377"/>
  <c r="F138" i="377" s="1"/>
  <c r="O137" i="377"/>
  <c r="M137" i="377"/>
  <c r="N137" i="377" s="1"/>
  <c r="K137" i="377"/>
  <c r="I137" i="377"/>
  <c r="J137" i="377" s="1"/>
  <c r="G137" i="377"/>
  <c r="E137" i="377"/>
  <c r="R136" i="377"/>
  <c r="P139" i="377" s="1"/>
  <c r="K136" i="377"/>
  <c r="I136" i="377"/>
  <c r="J136" i="377" s="1"/>
  <c r="H139" i="377" s="1"/>
  <c r="H136" i="377"/>
  <c r="G136" i="377"/>
  <c r="E136" i="377"/>
  <c r="F136" i="377" s="1"/>
  <c r="R135" i="377"/>
  <c r="P138" i="377" s="1"/>
  <c r="K135" i="377"/>
  <c r="I135" i="377"/>
  <c r="J135" i="377" s="1"/>
  <c r="H138" i="377" s="1"/>
  <c r="H135" i="377"/>
  <c r="G135" i="377"/>
  <c r="E135" i="377"/>
  <c r="F135" i="377" s="1"/>
  <c r="T134" i="377"/>
  <c r="P137" i="377" s="1"/>
  <c r="R134" i="377"/>
  <c r="K134" i="377"/>
  <c r="I134" i="377"/>
  <c r="J134" i="377" s="1"/>
  <c r="G134" i="377"/>
  <c r="E134" i="377"/>
  <c r="F134" i="377" s="1"/>
  <c r="R133" i="377"/>
  <c r="N133" i="377"/>
  <c r="L136" i="377" s="1"/>
  <c r="G133" i="377"/>
  <c r="E133" i="377"/>
  <c r="F133" i="377" s="1"/>
  <c r="R132" i="377"/>
  <c r="N132" i="377"/>
  <c r="L135" i="377" s="1"/>
  <c r="G132" i="377"/>
  <c r="E132" i="377"/>
  <c r="F132" i="377" s="1"/>
  <c r="T131" i="377"/>
  <c r="L137" i="377" s="1"/>
  <c r="R131" i="377"/>
  <c r="P131" i="377"/>
  <c r="L134" i="377" s="1"/>
  <c r="N131" i="377"/>
  <c r="G131" i="377"/>
  <c r="E131" i="377"/>
  <c r="R130" i="377"/>
  <c r="N130" i="377"/>
  <c r="J130" i="377"/>
  <c r="H133" i="377" s="1"/>
  <c r="AF129" i="377"/>
  <c r="AE129" i="377"/>
  <c r="AC129" i="377"/>
  <c r="AB129" i="377"/>
  <c r="R129" i="377"/>
  <c r="N129" i="377"/>
  <c r="J129" i="377"/>
  <c r="H132" i="377" s="1"/>
  <c r="T128" i="377"/>
  <c r="H137" i="377" s="1"/>
  <c r="R128" i="377"/>
  <c r="P128" i="377"/>
  <c r="H134" i="377" s="1"/>
  <c r="N128" i="377"/>
  <c r="L128" i="377"/>
  <c r="H131" i="377" s="1"/>
  <c r="J128" i="377"/>
  <c r="Q127" i="377"/>
  <c r="M127" i="377"/>
  <c r="I127" i="377"/>
  <c r="E127" i="377"/>
  <c r="Q126" i="377"/>
  <c r="M126" i="377"/>
  <c r="I126" i="377"/>
  <c r="E126" i="377"/>
  <c r="O121" i="377"/>
  <c r="M121" i="377"/>
  <c r="N121" i="377" s="1"/>
  <c r="L121" i="377"/>
  <c r="K121" i="377"/>
  <c r="I121" i="377"/>
  <c r="J121" i="377" s="1"/>
  <c r="G121" i="377"/>
  <c r="E121" i="377"/>
  <c r="F121" i="377" s="1"/>
  <c r="O120" i="377"/>
  <c r="M120" i="377"/>
  <c r="N120" i="377" s="1"/>
  <c r="L120" i="377"/>
  <c r="K120" i="377"/>
  <c r="I120" i="377"/>
  <c r="J120" i="377" s="1"/>
  <c r="G120" i="377"/>
  <c r="E120" i="377"/>
  <c r="O119" i="377"/>
  <c r="M119" i="377"/>
  <c r="N119" i="377" s="1"/>
  <c r="K119" i="377"/>
  <c r="I119" i="377"/>
  <c r="J119" i="377" s="1"/>
  <c r="G119" i="377"/>
  <c r="E119" i="377"/>
  <c r="F119" i="377" s="1"/>
  <c r="R118" i="377"/>
  <c r="P121" i="377" s="1"/>
  <c r="K118" i="377"/>
  <c r="I118" i="377"/>
  <c r="H118" i="377"/>
  <c r="G118" i="377"/>
  <c r="E118" i="377"/>
  <c r="F118" i="377" s="1"/>
  <c r="R117" i="377"/>
  <c r="P120" i="377" s="1"/>
  <c r="K117" i="377"/>
  <c r="I117" i="377"/>
  <c r="J117" i="377" s="1"/>
  <c r="H120" i="377" s="1"/>
  <c r="H117" i="377"/>
  <c r="G117" i="377"/>
  <c r="E117" i="377"/>
  <c r="F117" i="377" s="1"/>
  <c r="T116" i="377"/>
  <c r="P119" i="377" s="1"/>
  <c r="R116" i="377"/>
  <c r="K116" i="377"/>
  <c r="I116" i="377"/>
  <c r="J116" i="377" s="1"/>
  <c r="G116" i="377"/>
  <c r="E116" i="377"/>
  <c r="F116" i="377" s="1"/>
  <c r="R115" i="377"/>
  <c r="N115" i="377"/>
  <c r="L118" i="377" s="1"/>
  <c r="G115" i="377"/>
  <c r="E115" i="377"/>
  <c r="F115" i="377" s="1"/>
  <c r="R114" i="377"/>
  <c r="N114" i="377"/>
  <c r="L117" i="377" s="1"/>
  <c r="G114" i="377"/>
  <c r="E114" i="377"/>
  <c r="F114" i="377" s="1"/>
  <c r="T113" i="377"/>
  <c r="L119" i="377" s="1"/>
  <c r="R113" i="377"/>
  <c r="P113" i="377"/>
  <c r="L116" i="377" s="1"/>
  <c r="N113" i="377"/>
  <c r="G113" i="377"/>
  <c r="E113" i="377"/>
  <c r="F113" i="377" s="1"/>
  <c r="R112" i="377"/>
  <c r="N112" i="377"/>
  <c r="J112" i="377"/>
  <c r="H115" i="377" s="1"/>
  <c r="AF111" i="377"/>
  <c r="AE111" i="377"/>
  <c r="AC111" i="377"/>
  <c r="AB111" i="377"/>
  <c r="R111" i="377"/>
  <c r="N111" i="377"/>
  <c r="J111" i="377"/>
  <c r="H114" i="377" s="1"/>
  <c r="T110" i="377"/>
  <c r="H119" i="377" s="1"/>
  <c r="R110" i="377"/>
  <c r="P110" i="377"/>
  <c r="H116" i="377" s="1"/>
  <c r="N110" i="377"/>
  <c r="L110" i="377"/>
  <c r="H113" i="377" s="1"/>
  <c r="J110" i="377"/>
  <c r="Q109" i="377"/>
  <c r="M109" i="377"/>
  <c r="I109" i="377"/>
  <c r="E109" i="377"/>
  <c r="Q108" i="377"/>
  <c r="M108" i="377"/>
  <c r="I108" i="377"/>
  <c r="E108" i="377"/>
  <c r="O106" i="377"/>
  <c r="M106" i="377"/>
  <c r="N106" i="377" s="1"/>
  <c r="L106" i="377"/>
  <c r="K106" i="377"/>
  <c r="I106" i="377"/>
  <c r="J106" i="377" s="1"/>
  <c r="G106" i="377"/>
  <c r="E106" i="377"/>
  <c r="F106" i="377" s="1"/>
  <c r="O105" i="377"/>
  <c r="M105" i="377"/>
  <c r="N105" i="377" s="1"/>
  <c r="L105" i="377"/>
  <c r="K105" i="377"/>
  <c r="I105" i="377"/>
  <c r="J105" i="377" s="1"/>
  <c r="G105" i="377"/>
  <c r="E105" i="377"/>
  <c r="F105" i="377" s="1"/>
  <c r="O104" i="377"/>
  <c r="M104" i="377"/>
  <c r="N104" i="377" s="1"/>
  <c r="K104" i="377"/>
  <c r="I104" i="377"/>
  <c r="J104" i="377" s="1"/>
  <c r="G104" i="377"/>
  <c r="E104" i="377"/>
  <c r="F104" i="377" s="1"/>
  <c r="R103" i="377"/>
  <c r="P106" i="377" s="1"/>
  <c r="K103" i="377"/>
  <c r="I103" i="377"/>
  <c r="J103" i="377" s="1"/>
  <c r="H106" i="377" s="1"/>
  <c r="H103" i="377"/>
  <c r="G103" i="377"/>
  <c r="E103" i="377"/>
  <c r="F103" i="377" s="1"/>
  <c r="R102" i="377"/>
  <c r="P105" i="377" s="1"/>
  <c r="K102" i="377"/>
  <c r="I102" i="377"/>
  <c r="J102" i="377" s="1"/>
  <c r="H105" i="377" s="1"/>
  <c r="H102" i="377"/>
  <c r="G102" i="377"/>
  <c r="E102" i="377"/>
  <c r="F102" i="377" s="1"/>
  <c r="T101" i="377"/>
  <c r="P104" i="377" s="1"/>
  <c r="R101" i="377"/>
  <c r="K101" i="377"/>
  <c r="I101" i="377"/>
  <c r="J101" i="377" s="1"/>
  <c r="G101" i="377"/>
  <c r="E101" i="377"/>
  <c r="F101" i="377" s="1"/>
  <c r="R100" i="377"/>
  <c r="N100" i="377"/>
  <c r="L103" i="377" s="1"/>
  <c r="G100" i="377"/>
  <c r="E100" i="377"/>
  <c r="F100" i="377" s="1"/>
  <c r="R99" i="377"/>
  <c r="N99" i="377"/>
  <c r="L102" i="377" s="1"/>
  <c r="G99" i="377"/>
  <c r="E99" i="377"/>
  <c r="F99" i="377" s="1"/>
  <c r="T98" i="377"/>
  <c r="L104" i="377" s="1"/>
  <c r="R98" i="377"/>
  <c r="P98" i="377"/>
  <c r="L101" i="377" s="1"/>
  <c r="N98" i="377"/>
  <c r="G98" i="377"/>
  <c r="E98" i="377"/>
  <c r="R97" i="377"/>
  <c r="N97" i="377"/>
  <c r="J97" i="377"/>
  <c r="H100" i="377" s="1"/>
  <c r="AF96" i="377"/>
  <c r="AE96" i="377"/>
  <c r="AC96" i="377"/>
  <c r="AB96" i="377"/>
  <c r="R96" i="377"/>
  <c r="N96" i="377"/>
  <c r="J96" i="377"/>
  <c r="T95" i="377"/>
  <c r="H104" i="377" s="1"/>
  <c r="R95" i="377"/>
  <c r="P95" i="377"/>
  <c r="H101" i="377" s="1"/>
  <c r="N95" i="377"/>
  <c r="L95" i="377"/>
  <c r="H98" i="377" s="1"/>
  <c r="J95" i="377"/>
  <c r="Q94" i="377"/>
  <c r="M94" i="377"/>
  <c r="I94" i="377"/>
  <c r="E94" i="377"/>
  <c r="Q93" i="377"/>
  <c r="M93" i="377"/>
  <c r="I93" i="377"/>
  <c r="E93" i="377"/>
  <c r="O91" i="377"/>
  <c r="M91" i="377"/>
  <c r="N91" i="377" s="1"/>
  <c r="L91" i="377"/>
  <c r="K91" i="377"/>
  <c r="I91" i="377"/>
  <c r="J91" i="377" s="1"/>
  <c r="G91" i="377"/>
  <c r="E91" i="377"/>
  <c r="F91" i="377" s="1"/>
  <c r="O90" i="377"/>
  <c r="M90" i="377"/>
  <c r="N90" i="377" s="1"/>
  <c r="L90" i="377"/>
  <c r="K90" i="377"/>
  <c r="I90" i="377"/>
  <c r="J90" i="377" s="1"/>
  <c r="G90" i="377"/>
  <c r="E90" i="377"/>
  <c r="F90" i="377" s="1"/>
  <c r="O89" i="377"/>
  <c r="M89" i="377"/>
  <c r="N89" i="377" s="1"/>
  <c r="K89" i="377"/>
  <c r="I89" i="377"/>
  <c r="J89" i="377" s="1"/>
  <c r="G89" i="377"/>
  <c r="E89" i="377"/>
  <c r="R88" i="377"/>
  <c r="P91" i="377" s="1"/>
  <c r="K88" i="377"/>
  <c r="I88" i="377"/>
  <c r="J88" i="377" s="1"/>
  <c r="H91" i="377" s="1"/>
  <c r="H88" i="377"/>
  <c r="G88" i="377"/>
  <c r="E88" i="377"/>
  <c r="F88" i="377" s="1"/>
  <c r="R87" i="377"/>
  <c r="P90" i="377" s="1"/>
  <c r="K87" i="377"/>
  <c r="I87" i="377"/>
  <c r="J87" i="377" s="1"/>
  <c r="H90" i="377" s="1"/>
  <c r="H87" i="377"/>
  <c r="G87" i="377"/>
  <c r="E87" i="377"/>
  <c r="F87" i="377" s="1"/>
  <c r="T86" i="377"/>
  <c r="P89" i="377" s="1"/>
  <c r="R86" i="377"/>
  <c r="K86" i="377"/>
  <c r="I86" i="377"/>
  <c r="J86" i="377" s="1"/>
  <c r="G86" i="377"/>
  <c r="E86" i="377"/>
  <c r="F86" i="377" s="1"/>
  <c r="R85" i="377"/>
  <c r="N85" i="377"/>
  <c r="L88" i="377" s="1"/>
  <c r="G85" i="377"/>
  <c r="E85" i="377"/>
  <c r="F85" i="377" s="1"/>
  <c r="R84" i="377"/>
  <c r="N84" i="377"/>
  <c r="L87" i="377" s="1"/>
  <c r="G84" i="377"/>
  <c r="E84" i="377"/>
  <c r="F84" i="377" s="1"/>
  <c r="T83" i="377"/>
  <c r="L89" i="377" s="1"/>
  <c r="R83" i="377"/>
  <c r="P83" i="377"/>
  <c r="L86" i="377" s="1"/>
  <c r="N83" i="377"/>
  <c r="G83" i="377"/>
  <c r="E83" i="377"/>
  <c r="F83" i="377" s="1"/>
  <c r="R82" i="377"/>
  <c r="N82" i="377"/>
  <c r="J82" i="377"/>
  <c r="H85" i="377" s="1"/>
  <c r="AF81" i="377"/>
  <c r="AE81" i="377"/>
  <c r="AC81" i="377"/>
  <c r="AB81" i="377"/>
  <c r="R81" i="377"/>
  <c r="N81" i="377"/>
  <c r="J81" i="377"/>
  <c r="H84" i="377" s="1"/>
  <c r="T80" i="377"/>
  <c r="H89" i="377" s="1"/>
  <c r="R80" i="377"/>
  <c r="P80" i="377"/>
  <c r="H86" i="377" s="1"/>
  <c r="N80" i="377"/>
  <c r="L80" i="377"/>
  <c r="H83" i="377" s="1"/>
  <c r="J80" i="377"/>
  <c r="Z81" i="377" s="1"/>
  <c r="U82" i="377" s="1"/>
  <c r="Q79" i="377"/>
  <c r="M79" i="377"/>
  <c r="I79" i="377"/>
  <c r="E79" i="377"/>
  <c r="Q78" i="377"/>
  <c r="M78" i="377"/>
  <c r="I78" i="377"/>
  <c r="E78" i="377"/>
  <c r="O70" i="377"/>
  <c r="M70" i="377"/>
  <c r="N70" i="377" s="1"/>
  <c r="L70" i="377"/>
  <c r="K70" i="377"/>
  <c r="I70" i="377"/>
  <c r="J70" i="377" s="1"/>
  <c r="G70" i="377"/>
  <c r="E70" i="377"/>
  <c r="F70" i="377" s="1"/>
  <c r="O69" i="377"/>
  <c r="M69" i="377"/>
  <c r="N69" i="377" s="1"/>
  <c r="L69" i="377"/>
  <c r="K69" i="377"/>
  <c r="I69" i="377"/>
  <c r="J69" i="377" s="1"/>
  <c r="G69" i="377"/>
  <c r="E69" i="377"/>
  <c r="F69" i="377" s="1"/>
  <c r="O68" i="377"/>
  <c r="M68" i="377"/>
  <c r="N68" i="377" s="1"/>
  <c r="K68" i="377"/>
  <c r="I68" i="377"/>
  <c r="J68" i="377" s="1"/>
  <c r="G68" i="377"/>
  <c r="E68" i="377"/>
  <c r="F68" i="377" s="1"/>
  <c r="R67" i="377"/>
  <c r="P70" i="377" s="1"/>
  <c r="K67" i="377"/>
  <c r="I67" i="377"/>
  <c r="J67" i="377" s="1"/>
  <c r="H70" i="377" s="1"/>
  <c r="H67" i="377"/>
  <c r="G67" i="377"/>
  <c r="E67" i="377"/>
  <c r="F67" i="377" s="1"/>
  <c r="R66" i="377"/>
  <c r="P69" i="377" s="1"/>
  <c r="K66" i="377"/>
  <c r="I66" i="377"/>
  <c r="J66" i="377" s="1"/>
  <c r="H69" i="377" s="1"/>
  <c r="H66" i="377"/>
  <c r="G66" i="377"/>
  <c r="E66" i="377"/>
  <c r="F66" i="377" s="1"/>
  <c r="T65" i="377"/>
  <c r="P68" i="377" s="1"/>
  <c r="R65" i="377"/>
  <c r="K65" i="377"/>
  <c r="I65" i="377"/>
  <c r="G65" i="377"/>
  <c r="E65" i="377"/>
  <c r="F65" i="377" s="1"/>
  <c r="R64" i="377"/>
  <c r="N64" i="377"/>
  <c r="L67" i="377" s="1"/>
  <c r="G64" i="377"/>
  <c r="E64" i="377"/>
  <c r="F64" i="377" s="1"/>
  <c r="R63" i="377"/>
  <c r="N63" i="377"/>
  <c r="L66" i="377" s="1"/>
  <c r="G63" i="377"/>
  <c r="E63" i="377"/>
  <c r="F63" i="377" s="1"/>
  <c r="T62" i="377"/>
  <c r="L68" i="377" s="1"/>
  <c r="R62" i="377"/>
  <c r="P62" i="377"/>
  <c r="L65" i="377" s="1"/>
  <c r="N62" i="377"/>
  <c r="G62" i="377"/>
  <c r="E62" i="377"/>
  <c r="R61" i="377"/>
  <c r="N61" i="377"/>
  <c r="J61" i="377"/>
  <c r="H64" i="377" s="1"/>
  <c r="AF60" i="377"/>
  <c r="AE60" i="377"/>
  <c r="AC60" i="377"/>
  <c r="AB60" i="377"/>
  <c r="R60" i="377"/>
  <c r="N60" i="377"/>
  <c r="J60" i="377"/>
  <c r="H63" i="377" s="1"/>
  <c r="T59" i="377"/>
  <c r="H68" i="377" s="1"/>
  <c r="R59" i="377"/>
  <c r="P59" i="377"/>
  <c r="H65" i="377" s="1"/>
  <c r="N59" i="377"/>
  <c r="L59" i="377"/>
  <c r="H62" i="377" s="1"/>
  <c r="J59" i="377"/>
  <c r="Q58" i="377"/>
  <c r="M58" i="377"/>
  <c r="I58" i="377"/>
  <c r="E58" i="377"/>
  <c r="Q57" i="377"/>
  <c r="M57" i="377"/>
  <c r="I57" i="377"/>
  <c r="E57" i="377"/>
  <c r="O55" i="377"/>
  <c r="M55" i="377"/>
  <c r="N55" i="377" s="1"/>
  <c r="L55" i="377"/>
  <c r="K55" i="377"/>
  <c r="I55" i="377"/>
  <c r="J55" i="377" s="1"/>
  <c r="G55" i="377"/>
  <c r="E55" i="377"/>
  <c r="F55" i="377" s="1"/>
  <c r="O54" i="377"/>
  <c r="M54" i="377"/>
  <c r="N54" i="377" s="1"/>
  <c r="L54" i="377"/>
  <c r="K54" i="377"/>
  <c r="I54" i="377"/>
  <c r="J54" i="377" s="1"/>
  <c r="G54" i="377"/>
  <c r="E54" i="377"/>
  <c r="F54" i="377" s="1"/>
  <c r="O53" i="377"/>
  <c r="M53" i="377"/>
  <c r="N53" i="377" s="1"/>
  <c r="K53" i="377"/>
  <c r="I53" i="377"/>
  <c r="J53" i="377" s="1"/>
  <c r="G53" i="377"/>
  <c r="E53" i="377"/>
  <c r="F53" i="377" s="1"/>
  <c r="R52" i="377"/>
  <c r="P55" i="377" s="1"/>
  <c r="K52" i="377"/>
  <c r="I52" i="377"/>
  <c r="H52" i="377"/>
  <c r="G52" i="377"/>
  <c r="E52" i="377"/>
  <c r="F52" i="377" s="1"/>
  <c r="R51" i="377"/>
  <c r="P54" i="377" s="1"/>
  <c r="K51" i="377"/>
  <c r="I51" i="377"/>
  <c r="J51" i="377" s="1"/>
  <c r="H54" i="377" s="1"/>
  <c r="H51" i="377"/>
  <c r="G51" i="377"/>
  <c r="E51" i="377"/>
  <c r="F51" i="377" s="1"/>
  <c r="T50" i="377"/>
  <c r="P53" i="377" s="1"/>
  <c r="R50" i="377"/>
  <c r="K50" i="377"/>
  <c r="I50" i="377"/>
  <c r="J50" i="377" s="1"/>
  <c r="G50" i="377"/>
  <c r="E50" i="377"/>
  <c r="R49" i="377"/>
  <c r="N49" i="377"/>
  <c r="L52" i="377" s="1"/>
  <c r="G49" i="377"/>
  <c r="E49" i="377"/>
  <c r="F49" i="377" s="1"/>
  <c r="R48" i="377"/>
  <c r="N48" i="377"/>
  <c r="L51" i="377" s="1"/>
  <c r="G48" i="377"/>
  <c r="E48" i="377"/>
  <c r="F48" i="377" s="1"/>
  <c r="T47" i="377"/>
  <c r="L53" i="377" s="1"/>
  <c r="R47" i="377"/>
  <c r="P47" i="377"/>
  <c r="L50" i="377" s="1"/>
  <c r="N47" i="377"/>
  <c r="G47" i="377"/>
  <c r="E47" i="377"/>
  <c r="F47" i="377" s="1"/>
  <c r="R46" i="377"/>
  <c r="N46" i="377"/>
  <c r="J46" i="377"/>
  <c r="H49" i="377" s="1"/>
  <c r="AF45" i="377"/>
  <c r="AE45" i="377"/>
  <c r="AC45" i="377"/>
  <c r="AB45" i="377"/>
  <c r="R45" i="377"/>
  <c r="N45" i="377"/>
  <c r="J45" i="377"/>
  <c r="H48" i="377" s="1"/>
  <c r="T44" i="377"/>
  <c r="H53" i="377" s="1"/>
  <c r="R44" i="377"/>
  <c r="P44" i="377"/>
  <c r="H50" i="377" s="1"/>
  <c r="N44" i="377"/>
  <c r="L44" i="377"/>
  <c r="H47" i="377" s="1"/>
  <c r="J44" i="377"/>
  <c r="Q43" i="377"/>
  <c r="M43" i="377"/>
  <c r="I43" i="377"/>
  <c r="E43" i="377"/>
  <c r="Q42" i="377"/>
  <c r="M42" i="377"/>
  <c r="I42" i="377"/>
  <c r="E42" i="377"/>
  <c r="S40" i="377"/>
  <c r="Q40" i="377"/>
  <c r="R40" i="377" s="1"/>
  <c r="P40" i="377"/>
  <c r="O40" i="377"/>
  <c r="M40" i="377"/>
  <c r="N40" i="377" s="1"/>
  <c r="K40" i="377"/>
  <c r="I40" i="377"/>
  <c r="J40" i="377" s="1"/>
  <c r="H40" i="377"/>
  <c r="G40" i="377"/>
  <c r="E40" i="377"/>
  <c r="F40" i="377" s="1"/>
  <c r="S39" i="377"/>
  <c r="Q39" i="377"/>
  <c r="R39" i="377" s="1"/>
  <c r="P39" i="377"/>
  <c r="O39" i="377"/>
  <c r="M39" i="377"/>
  <c r="N39" i="377" s="1"/>
  <c r="K39" i="377"/>
  <c r="I39" i="377"/>
  <c r="J39" i="377" s="1"/>
  <c r="H39" i="377"/>
  <c r="G39" i="377"/>
  <c r="E39" i="377"/>
  <c r="F39" i="377" s="1"/>
  <c r="S38" i="377"/>
  <c r="Q38" i="377"/>
  <c r="R38" i="377" s="1"/>
  <c r="O38" i="377"/>
  <c r="M38" i="377"/>
  <c r="N38" i="377" s="1"/>
  <c r="K38" i="377"/>
  <c r="I38" i="377"/>
  <c r="J38" i="377" s="1"/>
  <c r="G38" i="377"/>
  <c r="E38" i="377"/>
  <c r="V37" i="377"/>
  <c r="T40" i="377" s="1"/>
  <c r="O37" i="377"/>
  <c r="M37" i="377"/>
  <c r="N37" i="377" s="1"/>
  <c r="L40" i="377" s="1"/>
  <c r="L37" i="377"/>
  <c r="K37" i="377"/>
  <c r="I37" i="377"/>
  <c r="J37" i="377" s="1"/>
  <c r="G37" i="377"/>
  <c r="E37" i="377"/>
  <c r="F37" i="377" s="1"/>
  <c r="V36" i="377"/>
  <c r="T39" i="377" s="1"/>
  <c r="O36" i="377"/>
  <c r="M36" i="377"/>
  <c r="N36" i="377" s="1"/>
  <c r="L39" i="377" s="1"/>
  <c r="L36" i="377"/>
  <c r="K36" i="377"/>
  <c r="I36" i="377"/>
  <c r="J36" i="377" s="1"/>
  <c r="G36" i="377"/>
  <c r="E36" i="377"/>
  <c r="F36" i="377" s="1"/>
  <c r="X35" i="377"/>
  <c r="T38" i="377" s="1"/>
  <c r="V35" i="377"/>
  <c r="O35" i="377"/>
  <c r="M35" i="377"/>
  <c r="N35" i="377" s="1"/>
  <c r="K35" i="377"/>
  <c r="I35" i="377"/>
  <c r="J35" i="377" s="1"/>
  <c r="G35" i="377"/>
  <c r="E35" i="377"/>
  <c r="V34" i="377"/>
  <c r="R34" i="377"/>
  <c r="P37" i="377" s="1"/>
  <c r="L34" i="377"/>
  <c r="K34" i="377"/>
  <c r="I34" i="377"/>
  <c r="J34" i="377" s="1"/>
  <c r="H37" i="377" s="1"/>
  <c r="H34" i="377"/>
  <c r="G34" i="377"/>
  <c r="E34" i="377"/>
  <c r="F34" i="377" s="1"/>
  <c r="V33" i="377"/>
  <c r="R33" i="377"/>
  <c r="P36" i="377" s="1"/>
  <c r="L33" i="377"/>
  <c r="K33" i="377"/>
  <c r="I33" i="377"/>
  <c r="J33" i="377" s="1"/>
  <c r="H36" i="377" s="1"/>
  <c r="H33" i="377"/>
  <c r="G33" i="377"/>
  <c r="E33" i="377"/>
  <c r="X32" i="377"/>
  <c r="P38" i="377" s="1"/>
  <c r="V32" i="377"/>
  <c r="T32" i="377"/>
  <c r="P35" i="377" s="1"/>
  <c r="R32" i="377"/>
  <c r="K32" i="377"/>
  <c r="I32" i="377"/>
  <c r="J32" i="377" s="1"/>
  <c r="G32" i="377"/>
  <c r="E32" i="377"/>
  <c r="V31" i="377"/>
  <c r="R31" i="377"/>
  <c r="G31" i="377"/>
  <c r="E31" i="377"/>
  <c r="F31" i="377" s="1"/>
  <c r="V30" i="377"/>
  <c r="R30" i="377"/>
  <c r="G30" i="377"/>
  <c r="E30" i="377"/>
  <c r="F30" i="377" s="1"/>
  <c r="X29" i="377"/>
  <c r="L38" i="377" s="1"/>
  <c r="V29" i="377"/>
  <c r="T29" i="377"/>
  <c r="L35" i="377" s="1"/>
  <c r="R29" i="377"/>
  <c r="P29" i="377"/>
  <c r="L32" i="377" s="1"/>
  <c r="G29" i="377"/>
  <c r="E29" i="377"/>
  <c r="V28" i="377"/>
  <c r="R28" i="377"/>
  <c r="J28" i="377"/>
  <c r="H31" i="377" s="1"/>
  <c r="AJ27" i="377"/>
  <c r="AI27" i="377"/>
  <c r="AG27" i="377"/>
  <c r="AF27" i="377"/>
  <c r="V27" i="377"/>
  <c r="R27" i="377"/>
  <c r="J27" i="377"/>
  <c r="H30" i="377" s="1"/>
  <c r="X26" i="377"/>
  <c r="H38" i="377" s="1"/>
  <c r="V26" i="377"/>
  <c r="T26" i="377"/>
  <c r="H35" i="377" s="1"/>
  <c r="R26" i="377"/>
  <c r="P26" i="377"/>
  <c r="H32" i="377" s="1"/>
  <c r="L26" i="377"/>
  <c r="H29" i="377" s="1"/>
  <c r="J26" i="377"/>
  <c r="U25" i="377"/>
  <c r="Q25" i="377"/>
  <c r="M25" i="377"/>
  <c r="I25" i="377"/>
  <c r="E25" i="377"/>
  <c r="U24" i="377"/>
  <c r="Q24" i="377"/>
  <c r="M24" i="377"/>
  <c r="I24" i="377"/>
  <c r="E24" i="377"/>
  <c r="Z129" i="377" l="1"/>
  <c r="U130" i="377" s="1"/>
  <c r="AF13" i="377"/>
  <c r="AF14" i="377"/>
  <c r="AG144" i="377"/>
  <c r="AD144" i="377"/>
  <c r="AD111" i="377"/>
  <c r="AG45" i="377"/>
  <c r="AD129" i="377"/>
  <c r="AM172" i="377"/>
  <c r="AI173" i="377" s="1"/>
  <c r="AS169" i="377"/>
  <c r="AR181" i="377"/>
  <c r="AG129" i="377"/>
  <c r="AO184" i="377"/>
  <c r="AQ187" i="377"/>
  <c r="Z45" i="377"/>
  <c r="U46" i="377" s="1"/>
  <c r="AE150" i="377"/>
  <c r="AQ178" i="377"/>
  <c r="AG96" i="377"/>
  <c r="AF150" i="377"/>
  <c r="AQ175" i="377"/>
  <c r="AQ184" i="377"/>
  <c r="AF147" i="377"/>
  <c r="AR175" i="377"/>
  <c r="AR172" i="377"/>
  <c r="AN178" i="377"/>
  <c r="AN187" i="377"/>
  <c r="AM169" i="377"/>
  <c r="AI170" i="377" s="1"/>
  <c r="AN181" i="377"/>
  <c r="AQ181" i="377"/>
  <c r="F186" i="377"/>
  <c r="F181" i="377"/>
  <c r="AR187" i="377"/>
  <c r="AP169" i="377"/>
  <c r="AQ172" i="377"/>
  <c r="AM178" i="377"/>
  <c r="AI179" i="377" s="1"/>
  <c r="L187" i="377"/>
  <c r="L181" i="377"/>
  <c r="AO178" i="377"/>
  <c r="N187" i="377"/>
  <c r="AL172" i="377"/>
  <c r="AR178" i="377"/>
  <c r="AN184" i="377"/>
  <c r="AO187" i="377"/>
  <c r="AR184" i="377"/>
  <c r="AO175" i="377"/>
  <c r="F174" i="377"/>
  <c r="F180" i="377"/>
  <c r="F183" i="377"/>
  <c r="AL184" i="377" s="1"/>
  <c r="AN172" i="377"/>
  <c r="AO172" i="377"/>
  <c r="AN175" i="377"/>
  <c r="AL169" i="377"/>
  <c r="L182" i="377"/>
  <c r="F178" i="377"/>
  <c r="AL178" i="377" s="1"/>
  <c r="AO181" i="377"/>
  <c r="AA129" i="377"/>
  <c r="W130" i="377" s="1"/>
  <c r="F149" i="377"/>
  <c r="AA150" i="377" s="1"/>
  <c r="W151" i="377" s="1"/>
  <c r="AG111" i="377"/>
  <c r="AE153" i="377"/>
  <c r="F152" i="377"/>
  <c r="AA153" i="377" s="1"/>
  <c r="W154" i="377" s="1"/>
  <c r="AE102" i="377"/>
  <c r="AC135" i="377"/>
  <c r="AF153" i="377"/>
  <c r="AE132" i="377"/>
  <c r="AA111" i="377"/>
  <c r="W112" i="377" s="1"/>
  <c r="AF114" i="377"/>
  <c r="AF132" i="377"/>
  <c r="AF135" i="377"/>
  <c r="AE138" i="377"/>
  <c r="AA81" i="377"/>
  <c r="W82" i="377" s="1"/>
  <c r="F137" i="377"/>
  <c r="AA138" i="377" s="1"/>
  <c r="W139" i="377" s="1"/>
  <c r="AF138" i="377"/>
  <c r="Z144" i="377"/>
  <c r="U145" i="377" s="1"/>
  <c r="AE147" i="377"/>
  <c r="AG147" i="377" s="1"/>
  <c r="AC150" i="377"/>
  <c r="AB147" i="377"/>
  <c r="Z153" i="377"/>
  <c r="AC147" i="377"/>
  <c r="AA144" i="377"/>
  <c r="W145" i="377" s="1"/>
  <c r="H146" i="377"/>
  <c r="Z147" i="377" s="1"/>
  <c r="AB153" i="377"/>
  <c r="AC153" i="377"/>
  <c r="AB150" i="377"/>
  <c r="AA135" i="377"/>
  <c r="W136" i="377" s="1"/>
  <c r="Z135" i="377"/>
  <c r="AE135" i="377"/>
  <c r="AB138" i="377"/>
  <c r="AC138" i="377"/>
  <c r="AB135" i="377"/>
  <c r="AD135" i="377" s="1"/>
  <c r="F131" i="377"/>
  <c r="Z132" i="377" s="1"/>
  <c r="AB132" i="377"/>
  <c r="AC132" i="377"/>
  <c r="AG60" i="377"/>
  <c r="AD96" i="377"/>
  <c r="AF48" i="377"/>
  <c r="AC51" i="377"/>
  <c r="AA60" i="377"/>
  <c r="W61" i="377" s="1"/>
  <c r="AB114" i="377"/>
  <c r="AF90" i="377"/>
  <c r="Z60" i="377"/>
  <c r="U61" i="377" s="1"/>
  <c r="AC117" i="377"/>
  <c r="AE120" i="377"/>
  <c r="AF51" i="377"/>
  <c r="AE90" i="377"/>
  <c r="AF117" i="377"/>
  <c r="AE117" i="377"/>
  <c r="AD81" i="377"/>
  <c r="AK27" i="377"/>
  <c r="AE99" i="377"/>
  <c r="AG81" i="377"/>
  <c r="AF99" i="377"/>
  <c r="AC102" i="377"/>
  <c r="AF63" i="377"/>
  <c r="AE66" i="377"/>
  <c r="AF120" i="377"/>
  <c r="AE27" i="377"/>
  <c r="AA28" i="377" s="1"/>
  <c r="AC87" i="377"/>
  <c r="AA96" i="377"/>
  <c r="W97" i="377" s="1"/>
  <c r="AE105" i="377"/>
  <c r="AA84" i="377"/>
  <c r="W85" i="377" s="1"/>
  <c r="AF87" i="377"/>
  <c r="AF84" i="377"/>
  <c r="AF105" i="377"/>
  <c r="Z96" i="377"/>
  <c r="U97" i="377" s="1"/>
  <c r="AA114" i="377"/>
  <c r="W115" i="377" s="1"/>
  <c r="Z111" i="377"/>
  <c r="AC114" i="377"/>
  <c r="J118" i="377"/>
  <c r="H121" i="377" s="1"/>
  <c r="AE114" i="377"/>
  <c r="Z114" i="377"/>
  <c r="AB120" i="377"/>
  <c r="AC120" i="377"/>
  <c r="AB117" i="377"/>
  <c r="F120" i="377"/>
  <c r="AA102" i="377"/>
  <c r="W103" i="377" s="1"/>
  <c r="Z102" i="377"/>
  <c r="AA105" i="377"/>
  <c r="W106" i="377" s="1"/>
  <c r="Z105" i="377"/>
  <c r="F98" i="377"/>
  <c r="AB99" i="377"/>
  <c r="AC99" i="377"/>
  <c r="H99" i="377"/>
  <c r="AF102" i="377"/>
  <c r="AB105" i="377"/>
  <c r="AC105" i="377"/>
  <c r="AB102" i="377"/>
  <c r="AA87" i="377"/>
  <c r="W88" i="377" s="1"/>
  <c r="Z87" i="377"/>
  <c r="AE87" i="377"/>
  <c r="F89" i="377"/>
  <c r="Z84" i="377"/>
  <c r="AB90" i="377"/>
  <c r="AC90" i="377"/>
  <c r="AB84" i="377"/>
  <c r="AC84" i="377"/>
  <c r="AE84" i="377"/>
  <c r="AB87" i="377"/>
  <c r="AD60" i="377"/>
  <c r="AE51" i="377"/>
  <c r="AF69" i="377"/>
  <c r="F50" i="377"/>
  <c r="AD45" i="377"/>
  <c r="AE54" i="377"/>
  <c r="AB48" i="377"/>
  <c r="AD27" i="377"/>
  <c r="Y28" i="377" s="1"/>
  <c r="AF54" i="377"/>
  <c r="AE63" i="377"/>
  <c r="AC66" i="377"/>
  <c r="AI33" i="377"/>
  <c r="AC69" i="377"/>
  <c r="AH27" i="377"/>
  <c r="AF66" i="377"/>
  <c r="AA48" i="377"/>
  <c r="W49" i="377" s="1"/>
  <c r="AA69" i="377"/>
  <c r="W70" i="377" s="1"/>
  <c r="Z69" i="377"/>
  <c r="J65" i="377"/>
  <c r="AB63" i="377"/>
  <c r="AB69" i="377"/>
  <c r="F62" i="377"/>
  <c r="AC63" i="377"/>
  <c r="AE69" i="377"/>
  <c r="AB66" i="377"/>
  <c r="AA45" i="377"/>
  <c r="W46" i="377" s="1"/>
  <c r="AE48" i="377"/>
  <c r="AC54" i="377"/>
  <c r="AC48" i="377"/>
  <c r="J52" i="377"/>
  <c r="H55" i="377" s="1"/>
  <c r="AA54" i="377" s="1"/>
  <c r="W55" i="377" s="1"/>
  <c r="Z48" i="377"/>
  <c r="AB54" i="377"/>
  <c r="AB51" i="377"/>
  <c r="AG33" i="377"/>
  <c r="F32" i="377"/>
  <c r="AG36" i="377"/>
  <c r="AJ39" i="377"/>
  <c r="AJ36" i="377"/>
  <c r="AI30" i="377"/>
  <c r="AI39" i="377"/>
  <c r="AJ30" i="377"/>
  <c r="F38" i="377"/>
  <c r="AD39" i="377" s="1"/>
  <c r="AJ33" i="377"/>
  <c r="F33" i="377"/>
  <c r="AF30" i="377"/>
  <c r="F29" i="377"/>
  <c r="F35" i="377"/>
  <c r="AI36" i="377"/>
  <c r="AG30" i="377"/>
  <c r="AF39" i="377"/>
  <c r="AG39" i="377"/>
  <c r="AF33" i="377"/>
  <c r="AF36" i="377"/>
  <c r="AA51" i="377" l="1"/>
  <c r="W52" i="377" s="1"/>
  <c r="AG102" i="377"/>
  <c r="Z150" i="377"/>
  <c r="AG51" i="377"/>
  <c r="AD150" i="377"/>
  <c r="AG153" i="377"/>
  <c r="AS181" i="377"/>
  <c r="AS172" i="377"/>
  <c r="AP175" i="377"/>
  <c r="AG150" i="377"/>
  <c r="AH150" i="377" s="1"/>
  <c r="AS187" i="377"/>
  <c r="AP187" i="377"/>
  <c r="AH36" i="377"/>
  <c r="AS184" i="377"/>
  <c r="AP184" i="377"/>
  <c r="AS178" i="377"/>
  <c r="AP178" i="377"/>
  <c r="AG48" i="377"/>
  <c r="AG138" i="377"/>
  <c r="AD114" i="377"/>
  <c r="Z117" i="377"/>
  <c r="U118" i="377" s="1"/>
  <c r="AS175" i="377"/>
  <c r="AM184" i="377"/>
  <c r="AI185" i="377" s="1"/>
  <c r="AG66" i="377"/>
  <c r="AG117" i="377"/>
  <c r="AG90" i="377"/>
  <c r="AD87" i="377"/>
  <c r="AD117" i="377"/>
  <c r="AG135" i="377"/>
  <c r="AH135" i="377" s="1"/>
  <c r="AP181" i="377"/>
  <c r="AB187" i="377"/>
  <c r="AG179" i="377"/>
  <c r="AG173" i="377"/>
  <c r="AP172" i="377"/>
  <c r="AG185" i="377"/>
  <c r="AM181" i="377"/>
  <c r="AI182" i="377" s="1"/>
  <c r="AL181" i="377"/>
  <c r="AM175" i="377"/>
  <c r="AI176" i="377" s="1"/>
  <c r="AL175" i="377"/>
  <c r="AG170" i="377"/>
  <c r="AT169" i="377"/>
  <c r="AH81" i="377"/>
  <c r="AD153" i="377"/>
  <c r="AG132" i="377"/>
  <c r="AG69" i="377"/>
  <c r="AG87" i="377"/>
  <c r="AA132" i="377"/>
  <c r="W133" i="377" s="1"/>
  <c r="AD147" i="377"/>
  <c r="Z51" i="377"/>
  <c r="U52" i="377" s="1"/>
  <c r="AE33" i="377"/>
  <c r="AA34" i="377" s="1"/>
  <c r="AH129" i="377"/>
  <c r="AD102" i="377"/>
  <c r="AH102" i="377" s="1"/>
  <c r="AD51" i="377"/>
  <c r="AG114" i="377"/>
  <c r="Z138" i="377"/>
  <c r="U139" i="377" s="1"/>
  <c r="AA120" i="377"/>
  <c r="W121" i="377" s="1"/>
  <c r="AA99" i="377"/>
  <c r="W100" i="377" s="1"/>
  <c r="U154" i="377"/>
  <c r="U148" i="377"/>
  <c r="AA147" i="377"/>
  <c r="W148" i="377" s="1"/>
  <c r="U151" i="377"/>
  <c r="AH144" i="377"/>
  <c r="AD138" i="377"/>
  <c r="U133" i="377"/>
  <c r="AD132" i="377"/>
  <c r="U136" i="377"/>
  <c r="AG84" i="377"/>
  <c r="AH96" i="377"/>
  <c r="AK39" i="377"/>
  <c r="Z54" i="377"/>
  <c r="U55" i="377" s="1"/>
  <c r="AH60" i="377"/>
  <c r="AK33" i="377"/>
  <c r="Z99" i="377"/>
  <c r="U100" i="377" s="1"/>
  <c r="AG99" i="377"/>
  <c r="AD90" i="377"/>
  <c r="AA117" i="377"/>
  <c r="W118" i="377" s="1"/>
  <c r="AD66" i="377"/>
  <c r="AG63" i="377"/>
  <c r="AK36" i="377"/>
  <c r="Z120" i="377"/>
  <c r="U121" i="377" s="1"/>
  <c r="AD33" i="377"/>
  <c r="Y34" i="377" s="1"/>
  <c r="AD48" i="377"/>
  <c r="AD120" i="377"/>
  <c r="AG105" i="377"/>
  <c r="AL27" i="377"/>
  <c r="AG120" i="377"/>
  <c r="U115" i="377"/>
  <c r="U112" i="377"/>
  <c r="AH111" i="377"/>
  <c r="AD105" i="377"/>
  <c r="AD99" i="377"/>
  <c r="U106" i="377"/>
  <c r="U103" i="377"/>
  <c r="AD84" i="377"/>
  <c r="U85" i="377"/>
  <c r="AA90" i="377"/>
  <c r="W91" i="377" s="1"/>
  <c r="Z90" i="377"/>
  <c r="U88" i="377"/>
  <c r="AG54" i="377"/>
  <c r="AE39" i="377"/>
  <c r="AA40" i="377" s="1"/>
  <c r="AD54" i="377"/>
  <c r="AD69" i="377"/>
  <c r="AK30" i="377"/>
  <c r="AH33" i="377"/>
  <c r="AA63" i="377"/>
  <c r="W64" i="377" s="1"/>
  <c r="Z63" i="377"/>
  <c r="AD63" i="377"/>
  <c r="AA66" i="377"/>
  <c r="W67" i="377" s="1"/>
  <c r="Z66" i="377"/>
  <c r="U70" i="377"/>
  <c r="U49" i="377"/>
  <c r="AH45" i="377"/>
  <c r="AH39" i="377"/>
  <c r="AE36" i="377"/>
  <c r="AA37" i="377" s="1"/>
  <c r="AD36" i="377"/>
  <c r="AH30" i="377"/>
  <c r="AE30" i="377"/>
  <c r="AA31" i="377" s="1"/>
  <c r="AD30" i="377"/>
  <c r="Y40" i="377"/>
  <c r="AH69" i="377" l="1"/>
  <c r="AH153" i="377"/>
  <c r="AT172" i="377"/>
  <c r="AH87" i="377"/>
  <c r="AH114" i="377"/>
  <c r="AH48" i="377"/>
  <c r="U44" i="377" s="1"/>
  <c r="AT178" i="377"/>
  <c r="AT184" i="377"/>
  <c r="AT175" i="377"/>
  <c r="AG176" i="377"/>
  <c r="AG182" i="377"/>
  <c r="AT181" i="377"/>
  <c r="AL187" i="377"/>
  <c r="AM187" i="377"/>
  <c r="AI188" i="377" s="1"/>
  <c r="AH138" i="377"/>
  <c r="AH132" i="377"/>
  <c r="AH84" i="377"/>
  <c r="AH51" i="377"/>
  <c r="AH147" i="377"/>
  <c r="U146" i="377" s="1"/>
  <c r="AH99" i="377"/>
  <c r="AH54" i="377"/>
  <c r="U53" i="377" s="1"/>
  <c r="AH120" i="377"/>
  <c r="AL39" i="377"/>
  <c r="AH105" i="377"/>
  <c r="U104" i="377" s="1"/>
  <c r="AL33" i="377"/>
  <c r="AH117" i="377"/>
  <c r="U91" i="377"/>
  <c r="AH90" i="377"/>
  <c r="U89" i="377" s="1"/>
  <c r="U67" i="377"/>
  <c r="AH66" i="377"/>
  <c r="AH63" i="377"/>
  <c r="U64" i="377"/>
  <c r="AL30" i="377"/>
  <c r="Y31" i="377"/>
  <c r="Y37" i="377"/>
  <c r="AL36" i="377"/>
  <c r="U113" i="377" l="1"/>
  <c r="U47" i="377"/>
  <c r="U128" i="377"/>
  <c r="U131" i="377"/>
  <c r="U137" i="377"/>
  <c r="U134" i="377"/>
  <c r="U110" i="377"/>
  <c r="U50" i="377"/>
  <c r="U98" i="377"/>
  <c r="AG188" i="377"/>
  <c r="AT187" i="377"/>
  <c r="AG177" i="377" s="1"/>
  <c r="U101" i="377"/>
  <c r="Y35" i="377"/>
  <c r="U95" i="377"/>
  <c r="U119" i="377"/>
  <c r="U116" i="377"/>
  <c r="U152" i="377"/>
  <c r="U149" i="377"/>
  <c r="U143" i="377"/>
  <c r="U86" i="377"/>
  <c r="U80" i="377"/>
  <c r="U83" i="377"/>
  <c r="U62" i="377"/>
  <c r="U59" i="377"/>
  <c r="U65" i="377"/>
  <c r="U68" i="377"/>
  <c r="Y29" i="377"/>
  <c r="Y26" i="377"/>
  <c r="Y32" i="377"/>
  <c r="Y38" i="377"/>
  <c r="AG171" i="377" l="1"/>
  <c r="AG180" i="377"/>
  <c r="AG174" i="377"/>
  <c r="AG186" i="377"/>
  <c r="AG183" i="377"/>
  <c r="AG168" i="377"/>
</calcChain>
</file>

<file path=xl/sharedStrings.xml><?xml version="1.0" encoding="utf-8"?>
<sst xmlns="http://schemas.openxmlformats.org/spreadsheetml/2006/main" count="532" uniqueCount="245">
  <si>
    <t>TEAMBLOWIN</t>
  </si>
  <si>
    <t>順位</t>
  </si>
  <si>
    <t>(勝敗)</t>
  </si>
  <si>
    <t>勝敗</t>
    <rPh sb="0" eb="2">
      <t>ショウハイ</t>
    </rPh>
    <phoneticPr fontId="4"/>
  </si>
  <si>
    <t>得失ｾｯﾄ</t>
    <rPh sb="0" eb="2">
      <t>トクシツ</t>
    </rPh>
    <phoneticPr fontId="4"/>
  </si>
  <si>
    <t>得失点</t>
    <rPh sb="0" eb="2">
      <t>トクシツ</t>
    </rPh>
    <rPh sb="2" eb="3">
      <t>テン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</si>
  <si>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</si>
  <si>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</si>
  <si>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失</t>
    <rPh sb="0" eb="1">
      <t>シツ</t>
    </rPh>
    <phoneticPr fontId="4"/>
  </si>
  <si>
    <t>差</t>
    <rPh sb="0" eb="1">
      <t>サ</t>
    </rPh>
    <phoneticPr fontId="4"/>
  </si>
  <si>
    <t>勝</t>
    <rPh sb="0" eb="1">
      <t>カ</t>
    </rPh>
    <phoneticPr fontId="4"/>
  </si>
  <si>
    <t>男子２部優勝</t>
    <rPh sb="0" eb="2">
      <t>ダンシ</t>
    </rPh>
    <rPh sb="3" eb="4">
      <t>ブ</t>
    </rPh>
    <rPh sb="4" eb="6">
      <t>ユウショウ</t>
    </rPh>
    <phoneticPr fontId="5"/>
  </si>
  <si>
    <t>男子２部準優勝</t>
    <rPh sb="0" eb="2">
      <t>ダンシ</t>
    </rPh>
    <rPh sb="3" eb="4">
      <t>ブ</t>
    </rPh>
    <rPh sb="4" eb="7">
      <t>ジュンユウショウ</t>
    </rPh>
    <phoneticPr fontId="5"/>
  </si>
  <si>
    <t>男子３部優勝</t>
    <rPh sb="0" eb="2">
      <t>ダンシ</t>
    </rPh>
    <rPh sb="3" eb="4">
      <t>ブ</t>
    </rPh>
    <rPh sb="4" eb="6">
      <t>ユウショウ</t>
    </rPh>
    <phoneticPr fontId="5"/>
  </si>
  <si>
    <t>　結　果　表</t>
    <rPh sb="1" eb="2">
      <t>ムスブ</t>
    </rPh>
    <rPh sb="3" eb="4">
      <t>ハタシ</t>
    </rPh>
    <rPh sb="5" eb="6">
      <t>ヒョウ</t>
    </rPh>
    <phoneticPr fontId="5"/>
  </si>
  <si>
    <t xml:space="preserve">   ☆お手数ですが正確に記入してください。</t>
    <rPh sb="5" eb="7">
      <t>テスウ</t>
    </rPh>
    <rPh sb="10" eb="12">
      <t>セイカク</t>
    </rPh>
    <rPh sb="13" eb="15">
      <t>キニュウ</t>
    </rPh>
    <phoneticPr fontId="5"/>
  </si>
  <si>
    <t xml:space="preserve">   　（組合せ表も、できれば添付してください。）</t>
    <rPh sb="5" eb="7">
      <t>クミアワ</t>
    </rPh>
    <rPh sb="8" eb="9">
      <t>ヒョウ</t>
    </rPh>
    <rPh sb="15" eb="17">
      <t>テンプ</t>
    </rPh>
    <phoneticPr fontId="5"/>
  </si>
  <si>
    <t>男子４部優勝</t>
    <rPh sb="0" eb="2">
      <t>ダンシ</t>
    </rPh>
    <rPh sb="3" eb="4">
      <t>ブ</t>
    </rPh>
    <rPh sb="4" eb="6">
      <t>ユウショウ</t>
    </rPh>
    <phoneticPr fontId="5"/>
  </si>
  <si>
    <t>男子４部準優勝</t>
    <rPh sb="0" eb="2">
      <t>ダンシ</t>
    </rPh>
    <rPh sb="3" eb="4">
      <t>ブ</t>
    </rPh>
    <rPh sb="4" eb="7">
      <t>ジュンユウショウ</t>
    </rPh>
    <phoneticPr fontId="5"/>
  </si>
  <si>
    <t>得</t>
    <phoneticPr fontId="4"/>
  </si>
  <si>
    <t>B1</t>
    <phoneticPr fontId="4"/>
  </si>
  <si>
    <t>A2</t>
    <phoneticPr fontId="4"/>
  </si>
  <si>
    <t>B2</t>
    <phoneticPr fontId="4"/>
  </si>
  <si>
    <t>C2</t>
    <phoneticPr fontId="4"/>
  </si>
  <si>
    <t>A1</t>
    <phoneticPr fontId="4"/>
  </si>
  <si>
    <t>C1</t>
    <phoneticPr fontId="4"/>
  </si>
  <si>
    <t>女子２部準優勝</t>
    <rPh sb="0" eb="2">
      <t>ジョシ</t>
    </rPh>
    <rPh sb="3" eb="4">
      <t>ブ</t>
    </rPh>
    <rPh sb="4" eb="7">
      <t>ジュンユウショウ</t>
    </rPh>
    <phoneticPr fontId="5"/>
  </si>
  <si>
    <t>YONDEN</t>
  </si>
  <si>
    <t>タイム</t>
  </si>
  <si>
    <t>市民スポーツ祭</t>
    <rPh sb="0" eb="2">
      <t>シミン</t>
    </rPh>
    <rPh sb="6" eb="7">
      <t>サイ</t>
    </rPh>
    <phoneticPr fontId="5"/>
  </si>
  <si>
    <t>備考欄</t>
    <rPh sb="0" eb="2">
      <t>ビコウ</t>
    </rPh>
    <rPh sb="2" eb="3">
      <t>ラン</t>
    </rPh>
    <phoneticPr fontId="5"/>
  </si>
  <si>
    <t>優　勝</t>
    <rPh sb="0" eb="1">
      <t>ユウ</t>
    </rPh>
    <rPh sb="2" eb="3">
      <t>カツ</t>
    </rPh>
    <phoneticPr fontId="5"/>
  </si>
  <si>
    <t>準 優 勝</t>
    <rPh sb="0" eb="1">
      <t>ジュン</t>
    </rPh>
    <rPh sb="2" eb="3">
      <t>ユウ</t>
    </rPh>
    <rPh sb="4" eb="5">
      <t>カツ</t>
    </rPh>
    <phoneticPr fontId="5"/>
  </si>
  <si>
    <t xml:space="preserve"> バドミントン</t>
    <phoneticPr fontId="5"/>
  </si>
  <si>
    <t>男子４部</t>
    <rPh sb="0" eb="2">
      <t>ダンシ</t>
    </rPh>
    <rPh sb="3" eb="4">
      <t>ブ</t>
    </rPh>
    <phoneticPr fontId="4"/>
  </si>
  <si>
    <t xml:space="preserve">   ・場　　所　　　　川之江体育館</t>
    <rPh sb="4" eb="5">
      <t>バ</t>
    </rPh>
    <rPh sb="7" eb="8">
      <t>ショ</t>
    </rPh>
    <rPh sb="12" eb="15">
      <t>カワノエ</t>
    </rPh>
    <rPh sb="15" eb="18">
      <t>タイイクカン</t>
    </rPh>
    <phoneticPr fontId="5"/>
  </si>
  <si>
    <t>男子総合優勝（２部）</t>
    <rPh sb="0" eb="2">
      <t>ダンシ</t>
    </rPh>
    <rPh sb="2" eb="4">
      <t>ソウゴウ</t>
    </rPh>
    <rPh sb="4" eb="6">
      <t>ユウショウ</t>
    </rPh>
    <rPh sb="8" eb="9">
      <t>ブ</t>
    </rPh>
    <phoneticPr fontId="5"/>
  </si>
  <si>
    <t>男子３部 優勝</t>
    <rPh sb="0" eb="2">
      <t>ダンシ</t>
    </rPh>
    <rPh sb="3" eb="4">
      <t>ブ</t>
    </rPh>
    <rPh sb="5" eb="7">
      <t>ユウショウ</t>
    </rPh>
    <phoneticPr fontId="5"/>
  </si>
  <si>
    <t>男子４部 優勝</t>
    <rPh sb="0" eb="2">
      <t>ダンシ</t>
    </rPh>
    <rPh sb="3" eb="4">
      <t>ブ</t>
    </rPh>
    <rPh sb="5" eb="7">
      <t>ユウショウ</t>
    </rPh>
    <phoneticPr fontId="5"/>
  </si>
  <si>
    <t>男子総合準優勝（２部）</t>
    <rPh sb="0" eb="2">
      <t>ダンシ</t>
    </rPh>
    <rPh sb="2" eb="4">
      <t>ソウゴウ</t>
    </rPh>
    <rPh sb="4" eb="5">
      <t>ジュン</t>
    </rPh>
    <rPh sb="5" eb="7">
      <t>ユウショウ</t>
    </rPh>
    <rPh sb="9" eb="10">
      <t>ブ</t>
    </rPh>
    <phoneticPr fontId="5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</si>
  <si>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5"/>
  </si>
  <si>
    <t>男子４部 準優勝</t>
    <rPh sb="0" eb="2">
      <t>ダンシ</t>
    </rPh>
    <rPh sb="3" eb="4">
      <t>ブ</t>
    </rPh>
    <rPh sb="5" eb="6">
      <t>ジュン</t>
    </rPh>
    <rPh sb="6" eb="8">
      <t>ユウショウ</t>
    </rPh>
    <phoneticPr fontId="5"/>
  </si>
  <si>
    <t>女子総合優勝（２部）</t>
    <rPh sb="0" eb="2">
      <t>ジョシ</t>
    </rPh>
    <rPh sb="2" eb="4">
      <t>ソウゴウ</t>
    </rPh>
    <rPh sb="4" eb="6">
      <t>ユウショウ</t>
    </rPh>
    <rPh sb="8" eb="9">
      <t>ブ</t>
    </rPh>
    <phoneticPr fontId="5"/>
  </si>
  <si>
    <t>女子４部 優勝</t>
    <rPh sb="0" eb="2">
      <t>ジョシ</t>
    </rPh>
    <rPh sb="3" eb="4">
      <t>ブ</t>
    </rPh>
    <rPh sb="5" eb="7">
      <t>ユウショウ</t>
    </rPh>
    <phoneticPr fontId="5"/>
  </si>
  <si>
    <t>女子総合準優勝（２部）</t>
    <rPh sb="0" eb="2">
      <t>ジョシ</t>
    </rPh>
    <rPh sb="2" eb="4">
      <t>ソウゴウ</t>
    </rPh>
    <rPh sb="4" eb="7">
      <t>ジュンユウショウ</t>
    </rPh>
    <rPh sb="9" eb="10">
      <t>ブ</t>
    </rPh>
    <phoneticPr fontId="5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</si>
  <si>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5"/>
  </si>
  <si>
    <t>土居高校</t>
    <rPh sb="0" eb="4">
      <t>ドイコウコウ</t>
    </rPh>
    <phoneticPr fontId="4"/>
  </si>
  <si>
    <t>男子４部Ａ</t>
    <rPh sb="0" eb="2">
      <t>ダンシ</t>
    </rPh>
    <phoneticPr fontId="4"/>
  </si>
  <si>
    <t>男子４部Ｂ</t>
    <rPh sb="0" eb="2">
      <t>ダンシ</t>
    </rPh>
    <phoneticPr fontId="4"/>
  </si>
  <si>
    <t>以下、詳細。</t>
    <rPh sb="0" eb="2">
      <t>イカ</t>
    </rPh>
    <rPh sb="3" eb="5">
      <t>ショウサイ</t>
    </rPh>
    <phoneticPr fontId="4"/>
  </si>
  <si>
    <t>ﾊﾟﾝﾊﾟｰｽﾚﾝｼﾞｬｰ</t>
  </si>
  <si>
    <t>男子４部Ｃ</t>
    <rPh sb="0" eb="2">
      <t>ダンシ</t>
    </rPh>
    <phoneticPr fontId="4"/>
  </si>
  <si>
    <t>鎌田晴</t>
    <rPh sb="0" eb="2">
      <t>カマタ</t>
    </rPh>
    <rPh sb="2" eb="3">
      <t>ハル</t>
    </rPh>
    <phoneticPr fontId="4"/>
  </si>
  <si>
    <t>－</t>
    <phoneticPr fontId="5"/>
  </si>
  <si>
    <t>佐伯寿望愛</t>
    <rPh sb="0" eb="5">
      <t>サエキジュノゾアイ</t>
    </rPh>
    <phoneticPr fontId="43"/>
  </si>
  <si>
    <t>笹野芽生</t>
    <rPh sb="0" eb="3">
      <t>ササノメ</t>
    </rPh>
    <rPh sb="3" eb="4">
      <t>セイ</t>
    </rPh>
    <phoneticPr fontId="43"/>
  </si>
  <si>
    <t>土居中学校</t>
    <rPh sb="0" eb="5">
      <t>ドイチュウガッコウ</t>
    </rPh>
    <phoneticPr fontId="43"/>
  </si>
  <si>
    <t>山内莉橙</t>
    <rPh sb="0" eb="2">
      <t>ヤマウチ</t>
    </rPh>
    <rPh sb="2" eb="3">
      <t>リ</t>
    </rPh>
    <rPh sb="3" eb="4">
      <t>ダイダイ</t>
    </rPh>
    <phoneticPr fontId="43"/>
  </si>
  <si>
    <t>石水梨羽</t>
    <rPh sb="0" eb="4">
      <t>イシミズリハネ</t>
    </rPh>
    <phoneticPr fontId="43"/>
  </si>
  <si>
    <t>猪川なのは</t>
    <rPh sb="0" eb="2">
      <t>イカワ</t>
    </rPh>
    <phoneticPr fontId="43"/>
  </si>
  <si>
    <t>森　大成</t>
    <rPh sb="0" eb="1">
      <t>モリ</t>
    </rPh>
    <rPh sb="2" eb="4">
      <t>タイセイ</t>
    </rPh>
    <phoneticPr fontId="43"/>
  </si>
  <si>
    <t>佐藤剣志郎</t>
    <rPh sb="0" eb="2">
      <t>サトウ</t>
    </rPh>
    <rPh sb="2" eb="3">
      <t>ケン</t>
    </rPh>
    <rPh sb="3" eb="5">
      <t>シロウ</t>
    </rPh>
    <phoneticPr fontId="43"/>
  </si>
  <si>
    <t>川田真之</t>
    <rPh sb="0" eb="2">
      <t>カワタ</t>
    </rPh>
    <rPh sb="2" eb="4">
      <t>マサユキ</t>
    </rPh>
    <phoneticPr fontId="43"/>
  </si>
  <si>
    <t>白石蒼晋</t>
    <rPh sb="0" eb="2">
      <t>シライシ</t>
    </rPh>
    <rPh sb="2" eb="3">
      <t>ソウ</t>
    </rPh>
    <rPh sb="3" eb="4">
      <t>シン</t>
    </rPh>
    <phoneticPr fontId="43"/>
  </si>
  <si>
    <t>山内瑞稀</t>
    <rPh sb="0" eb="2">
      <t>ヤマウチ</t>
    </rPh>
    <rPh sb="2" eb="4">
      <t>ミズキ</t>
    </rPh>
    <phoneticPr fontId="43"/>
  </si>
  <si>
    <t>近藤貫汰</t>
    <rPh sb="0" eb="2">
      <t>コンドウ</t>
    </rPh>
    <rPh sb="2" eb="3">
      <t>カン</t>
    </rPh>
    <rPh sb="3" eb="4">
      <t>タ</t>
    </rPh>
    <phoneticPr fontId="43"/>
  </si>
  <si>
    <t>猪川智景</t>
    <rPh sb="0" eb="2">
      <t>イカワ</t>
    </rPh>
    <rPh sb="2" eb="4">
      <t>チカゲ</t>
    </rPh>
    <phoneticPr fontId="43"/>
  </si>
  <si>
    <t>真鍋颯汰</t>
    <rPh sb="0" eb="2">
      <t>マナベ</t>
    </rPh>
    <rPh sb="2" eb="4">
      <t>ソウタ</t>
    </rPh>
    <phoneticPr fontId="43"/>
  </si>
  <si>
    <t>藤田徠聖</t>
    <rPh sb="0" eb="2">
      <t>フジタ</t>
    </rPh>
    <rPh sb="2" eb="4">
      <t>ライセイ</t>
    </rPh>
    <phoneticPr fontId="43"/>
  </si>
  <si>
    <t>吉富一登</t>
    <rPh sb="0" eb="4">
      <t>ヨシトミイチト</t>
    </rPh>
    <phoneticPr fontId="43"/>
  </si>
  <si>
    <t>船越亘留</t>
    <rPh sb="0" eb="4">
      <t>フナコシワタルトメ</t>
    </rPh>
    <phoneticPr fontId="43"/>
  </si>
  <si>
    <t>山内賢信</t>
    <rPh sb="0" eb="4">
      <t>ヤマウチケンシン</t>
    </rPh>
    <phoneticPr fontId="43"/>
  </si>
  <si>
    <t>川上真聖</t>
    <rPh sb="0" eb="4">
      <t>カワカミマサト</t>
    </rPh>
    <phoneticPr fontId="43"/>
  </si>
  <si>
    <t>曾根悠斗</t>
    <rPh sb="0" eb="3">
      <t>ソネユウ</t>
    </rPh>
    <rPh sb="3" eb="4">
      <t>ト</t>
    </rPh>
    <phoneticPr fontId="43"/>
  </si>
  <si>
    <t>石原結人</t>
    <rPh sb="0" eb="3">
      <t>イシハラケツ</t>
    </rPh>
    <rPh sb="3" eb="4">
      <t>ヒト</t>
    </rPh>
    <phoneticPr fontId="43"/>
  </si>
  <si>
    <t>近藤英樹</t>
    <rPh sb="0" eb="2">
      <t>コンドウ</t>
    </rPh>
    <rPh sb="2" eb="4">
      <t>ヒデキ</t>
    </rPh>
    <phoneticPr fontId="43"/>
  </si>
  <si>
    <t>安井大悟</t>
    <rPh sb="0" eb="2">
      <t>ヤスイ</t>
    </rPh>
    <rPh sb="2" eb="4">
      <t>ダイゴ</t>
    </rPh>
    <phoneticPr fontId="43"/>
  </si>
  <si>
    <t>長崎陽二</t>
    <rPh sb="0" eb="4">
      <t>ナガサキヨウジ</t>
    </rPh>
    <phoneticPr fontId="43"/>
  </si>
  <si>
    <t>新宮中学校</t>
    <rPh sb="0" eb="5">
      <t>シングウチュウガッコウ</t>
    </rPh>
    <phoneticPr fontId="43"/>
  </si>
  <si>
    <t>大西美心</t>
    <rPh sb="0" eb="2">
      <t>オオニシ</t>
    </rPh>
    <rPh sb="2" eb="3">
      <t>ミ</t>
    </rPh>
    <rPh sb="3" eb="4">
      <t>ココロ</t>
    </rPh>
    <phoneticPr fontId="43"/>
  </si>
  <si>
    <t>石川紫音</t>
    <rPh sb="0" eb="2">
      <t>イシカワ</t>
    </rPh>
    <rPh sb="2" eb="4">
      <t>シオン</t>
    </rPh>
    <phoneticPr fontId="43"/>
  </si>
  <si>
    <t>戸田妃葉璃</t>
    <rPh sb="0" eb="3">
      <t>トダヒ</t>
    </rPh>
    <rPh sb="3" eb="4">
      <t>ハ</t>
    </rPh>
    <rPh sb="4" eb="5">
      <t>リ</t>
    </rPh>
    <phoneticPr fontId="43"/>
  </si>
  <si>
    <t>星川奈央佳</t>
    <rPh sb="0" eb="2">
      <t>ホシカワ</t>
    </rPh>
    <rPh sb="2" eb="5">
      <t>ナオカ</t>
    </rPh>
    <phoneticPr fontId="43"/>
  </si>
  <si>
    <t>大島徹之進</t>
    <rPh sb="0" eb="3">
      <t>オオシマテツ</t>
    </rPh>
    <rPh sb="3" eb="4">
      <t>ノ</t>
    </rPh>
    <rPh sb="4" eb="5">
      <t>シン</t>
    </rPh>
    <phoneticPr fontId="43"/>
  </si>
  <si>
    <t>曾我部歓太</t>
    <rPh sb="0" eb="3">
      <t>ソガベ</t>
    </rPh>
    <rPh sb="3" eb="4">
      <t>カン</t>
    </rPh>
    <rPh sb="4" eb="5">
      <t>タ</t>
    </rPh>
    <phoneticPr fontId="43"/>
  </si>
  <si>
    <t>阿部一恵</t>
    <rPh sb="0" eb="4">
      <t>アベカズエ</t>
    </rPh>
    <phoneticPr fontId="43"/>
  </si>
  <si>
    <t>森實和也</t>
    <rPh sb="0" eb="2">
      <t>モリザネ</t>
    </rPh>
    <rPh sb="2" eb="4">
      <t>カズヤ</t>
    </rPh>
    <phoneticPr fontId="43"/>
  </si>
  <si>
    <t>續木友葵</t>
    <rPh sb="0" eb="4">
      <t>ツズキキトモアオイ</t>
    </rPh>
    <phoneticPr fontId="43"/>
  </si>
  <si>
    <t>新居浜東</t>
    <rPh sb="0" eb="3">
      <t>ニイハマ</t>
    </rPh>
    <rPh sb="3" eb="4">
      <t>ヒガシ</t>
    </rPh>
    <phoneticPr fontId="43"/>
  </si>
  <si>
    <t>猪川ももか</t>
    <rPh sb="0" eb="2">
      <t>イカワ</t>
    </rPh>
    <phoneticPr fontId="43"/>
  </si>
  <si>
    <t>土居高校</t>
    <rPh sb="0" eb="4">
      <t>ドイコウコウ</t>
    </rPh>
    <phoneticPr fontId="43"/>
  </si>
  <si>
    <t>藤田虹星</t>
    <rPh sb="0" eb="2">
      <t>フジタ</t>
    </rPh>
    <rPh sb="2" eb="4">
      <t>ニジホシ</t>
    </rPh>
    <phoneticPr fontId="43"/>
  </si>
  <si>
    <t>山川慶翔</t>
    <rPh sb="0" eb="2">
      <t>ヤマカワ</t>
    </rPh>
    <rPh sb="2" eb="3">
      <t>ケイ</t>
    </rPh>
    <rPh sb="3" eb="4">
      <t>ショウ</t>
    </rPh>
    <phoneticPr fontId="43"/>
  </si>
  <si>
    <t>真鍋頼斗</t>
    <rPh sb="0" eb="2">
      <t>マナベ</t>
    </rPh>
    <rPh sb="2" eb="4">
      <t>ライト</t>
    </rPh>
    <phoneticPr fontId="43"/>
  </si>
  <si>
    <t>大西右恭</t>
    <rPh sb="0" eb="2">
      <t>オオニシ</t>
    </rPh>
    <rPh sb="2" eb="3">
      <t>ミギ</t>
    </rPh>
    <rPh sb="3" eb="4">
      <t>キョウ</t>
    </rPh>
    <phoneticPr fontId="43"/>
  </si>
  <si>
    <t>富田恭平</t>
    <rPh sb="0" eb="2">
      <t>トミタ</t>
    </rPh>
    <rPh sb="2" eb="4">
      <t>キョウヘイ</t>
    </rPh>
    <phoneticPr fontId="43"/>
  </si>
  <si>
    <t>藤原　大</t>
    <rPh sb="0" eb="2">
      <t>フジワラ</t>
    </rPh>
    <rPh sb="3" eb="4">
      <t>ダイ</t>
    </rPh>
    <phoneticPr fontId="43"/>
  </si>
  <si>
    <t>山内智世</t>
    <rPh sb="0" eb="2">
      <t>ヤマウチ</t>
    </rPh>
    <rPh sb="2" eb="4">
      <t>トモヨ</t>
    </rPh>
    <phoneticPr fontId="43"/>
  </si>
  <si>
    <t>森高遥陽</t>
    <rPh sb="0" eb="2">
      <t>モリタカ</t>
    </rPh>
    <rPh sb="2" eb="3">
      <t>ハルカ</t>
    </rPh>
    <rPh sb="3" eb="4">
      <t>ヒ</t>
    </rPh>
    <phoneticPr fontId="43"/>
  </si>
  <si>
    <t>内藤颯太</t>
    <rPh sb="0" eb="2">
      <t>ナイトウ</t>
    </rPh>
    <rPh sb="2" eb="3">
      <t>ソウ</t>
    </rPh>
    <rPh sb="3" eb="4">
      <t>タ</t>
    </rPh>
    <phoneticPr fontId="43"/>
  </si>
  <si>
    <t>横内博之</t>
    <rPh sb="0" eb="4">
      <t>ヨコウチヒロユキ</t>
    </rPh>
    <phoneticPr fontId="43"/>
  </si>
  <si>
    <t>郭昊</t>
    <rPh sb="0" eb="2">
      <t>カクソラ</t>
    </rPh>
    <phoneticPr fontId="43"/>
  </si>
  <si>
    <t>松本浩幸</t>
    <rPh sb="0" eb="2">
      <t>マツモト</t>
    </rPh>
    <rPh sb="2" eb="3">
      <t>ヒロシ</t>
    </rPh>
    <rPh sb="3" eb="4">
      <t>コウ</t>
    </rPh>
    <phoneticPr fontId="43"/>
  </si>
  <si>
    <t>柚山　治</t>
    <rPh sb="0" eb="2">
      <t>ユヤマ</t>
    </rPh>
    <rPh sb="3" eb="4">
      <t>ジ</t>
    </rPh>
    <phoneticPr fontId="43"/>
  </si>
  <si>
    <t>田邊劉飛</t>
    <rPh sb="0" eb="2">
      <t>タナベ</t>
    </rPh>
    <rPh sb="2" eb="3">
      <t>リュウ</t>
    </rPh>
    <rPh sb="3" eb="4">
      <t>ヒ</t>
    </rPh>
    <phoneticPr fontId="43"/>
  </si>
  <si>
    <t>船越瑛太</t>
    <rPh sb="0" eb="2">
      <t>フナコシ</t>
    </rPh>
    <rPh sb="2" eb="4">
      <t>エイタ</t>
    </rPh>
    <phoneticPr fontId="43"/>
  </si>
  <si>
    <t>滝本美玲</t>
    <rPh sb="0" eb="4">
      <t>タキモトミレイ</t>
    </rPh>
    <phoneticPr fontId="43"/>
  </si>
  <si>
    <t>石水玲珈</t>
    <rPh sb="0" eb="2">
      <t>イシミズ</t>
    </rPh>
    <rPh sb="2" eb="3">
      <t>レイ</t>
    </rPh>
    <rPh sb="3" eb="4">
      <t>ケ</t>
    </rPh>
    <phoneticPr fontId="43"/>
  </si>
  <si>
    <t>白猫バスターズ</t>
    <rPh sb="0" eb="1">
      <t>シロ</t>
    </rPh>
    <rPh sb="1" eb="2">
      <t>ネコ</t>
    </rPh>
    <phoneticPr fontId="4"/>
  </si>
  <si>
    <t>合田姫愛</t>
    <rPh sb="0" eb="2">
      <t>ゴウダ</t>
    </rPh>
    <rPh sb="2" eb="3">
      <t>ヒメ</t>
    </rPh>
    <rPh sb="3" eb="4">
      <t>アイ</t>
    </rPh>
    <phoneticPr fontId="4"/>
  </si>
  <si>
    <t>合田愛桜</t>
    <rPh sb="0" eb="2">
      <t>ゴウダ</t>
    </rPh>
    <rPh sb="2" eb="3">
      <t>アイ</t>
    </rPh>
    <rPh sb="3" eb="4">
      <t>サクラ</t>
    </rPh>
    <phoneticPr fontId="4"/>
  </si>
  <si>
    <t>トトロ</t>
    <phoneticPr fontId="4"/>
  </si>
  <si>
    <t>亀井尋斗</t>
    <rPh sb="0" eb="2">
      <t>カメイ</t>
    </rPh>
    <rPh sb="2" eb="3">
      <t>ヒロ</t>
    </rPh>
    <rPh sb="3" eb="4">
      <t>ト</t>
    </rPh>
    <phoneticPr fontId="4"/>
  </si>
  <si>
    <t>續木飛亜</t>
    <rPh sb="0" eb="2">
      <t>ツヅキ</t>
    </rPh>
    <rPh sb="2" eb="3">
      <t>ト</t>
    </rPh>
    <rPh sb="3" eb="4">
      <t>ア</t>
    </rPh>
    <phoneticPr fontId="4"/>
  </si>
  <si>
    <t>土居クラブ</t>
    <rPh sb="0" eb="2">
      <t>ドイ</t>
    </rPh>
    <phoneticPr fontId="4"/>
  </si>
  <si>
    <t>合田亜里砂</t>
    <rPh sb="0" eb="2">
      <t>ゴウダ</t>
    </rPh>
    <rPh sb="2" eb="3">
      <t>ア</t>
    </rPh>
    <rPh sb="3" eb="4">
      <t>サト</t>
    </rPh>
    <rPh sb="4" eb="5">
      <t>スナ</t>
    </rPh>
    <phoneticPr fontId="4"/>
  </si>
  <si>
    <t>Ａ’ｓ</t>
  </si>
  <si>
    <t>合田義久</t>
    <rPh sb="0" eb="2">
      <t>ゴウダ</t>
    </rPh>
    <rPh sb="2" eb="4">
      <t>ヨシヒサ</t>
    </rPh>
    <phoneticPr fontId="4"/>
  </si>
  <si>
    <t>合田拳斗</t>
    <rPh sb="0" eb="2">
      <t>ゴウダ</t>
    </rPh>
    <rPh sb="2" eb="3">
      <t>コブシ</t>
    </rPh>
    <rPh sb="3" eb="4">
      <t>ト</t>
    </rPh>
    <phoneticPr fontId="4"/>
  </si>
  <si>
    <t>トトロ</t>
  </si>
  <si>
    <t>妻鳥ﾊﾞﾄﾞﾐﾝﾄﾝ会</t>
    <rPh sb="0" eb="2">
      <t>メンドリ</t>
    </rPh>
    <rPh sb="10" eb="11">
      <t>カイ</t>
    </rPh>
    <phoneticPr fontId="43"/>
  </si>
  <si>
    <t>ドンキホーテ</t>
  </si>
  <si>
    <t>土居中学校</t>
    <rPh sb="0" eb="2">
      <t>ドイ</t>
    </rPh>
    <rPh sb="2" eb="3">
      <t>チュウ</t>
    </rPh>
    <rPh sb="3" eb="5">
      <t>ガッコウ</t>
    </rPh>
    <phoneticPr fontId="4"/>
  </si>
  <si>
    <t>土居中学校</t>
    <rPh sb="0" eb="2">
      <t>ドイ</t>
    </rPh>
    <rPh sb="2" eb="5">
      <t>チュウガッコウ</t>
    </rPh>
    <phoneticPr fontId="4"/>
  </si>
  <si>
    <t>男子５部Ａ</t>
    <rPh sb="0" eb="2">
      <t>ダンシ</t>
    </rPh>
    <phoneticPr fontId="4"/>
  </si>
  <si>
    <t>男子５部Ｂ</t>
    <rPh sb="0" eb="2">
      <t>ダンシ</t>
    </rPh>
    <phoneticPr fontId="4"/>
  </si>
  <si>
    <t>土居中学校</t>
    <rPh sb="0" eb="3">
      <t>ドイチュウ</t>
    </rPh>
    <rPh sb="3" eb="5">
      <t>ガッコウ</t>
    </rPh>
    <phoneticPr fontId="4"/>
  </si>
  <si>
    <t>百鬼組</t>
    <rPh sb="0" eb="1">
      <t>ヒャク</t>
    </rPh>
    <rPh sb="1" eb="2">
      <t>オニ</t>
    </rPh>
    <rPh sb="2" eb="3">
      <t>クミ</t>
    </rPh>
    <phoneticPr fontId="4"/>
  </si>
  <si>
    <t>新宮中学校</t>
    <rPh sb="0" eb="2">
      <t>シングウ</t>
    </rPh>
    <rPh sb="2" eb="5">
      <t>チュウガッコウ</t>
    </rPh>
    <phoneticPr fontId="4"/>
  </si>
  <si>
    <r>
      <t>女子４部、５部</t>
    </r>
    <r>
      <rPr>
        <b/>
        <sz val="20"/>
        <color indexed="8"/>
        <rFont val="HG丸ｺﾞｼｯｸM-PRO"/>
        <family val="3"/>
        <charset val="128"/>
      </rPr>
      <t>（リーグのみ）</t>
    </r>
    <rPh sb="0" eb="2">
      <t>ジョシ</t>
    </rPh>
    <rPh sb="3" eb="4">
      <t>ブ</t>
    </rPh>
    <rPh sb="6" eb="7">
      <t>ブ</t>
    </rPh>
    <phoneticPr fontId="4"/>
  </si>
  <si>
    <t>女子４部５部</t>
    <rPh sb="0" eb="2">
      <t>ジョシ</t>
    </rPh>
    <rPh sb="3" eb="4">
      <t>ブ</t>
    </rPh>
    <rPh sb="5" eb="6">
      <t>ブ</t>
    </rPh>
    <phoneticPr fontId="4"/>
  </si>
  <si>
    <t>４部</t>
    <rPh sb="1" eb="2">
      <t>ブ</t>
    </rPh>
    <phoneticPr fontId="4"/>
  </si>
  <si>
    <t>５部</t>
    <rPh sb="1" eb="2">
      <t>ブ</t>
    </rPh>
    <phoneticPr fontId="4"/>
  </si>
  <si>
    <t>４部と５部は混ぜて対戦しますが、</t>
    <rPh sb="1" eb="2">
      <t>ブ</t>
    </rPh>
    <rPh sb="4" eb="5">
      <t>ブ</t>
    </rPh>
    <rPh sb="6" eb="7">
      <t>マ</t>
    </rPh>
    <rPh sb="9" eb="11">
      <t>タイセン</t>
    </rPh>
    <phoneticPr fontId="4"/>
  </si>
  <si>
    <t>４部の成績は４部４チームの上位者が</t>
    <rPh sb="1" eb="2">
      <t>ブ</t>
    </rPh>
    <rPh sb="3" eb="5">
      <t>セイセキ</t>
    </rPh>
    <rPh sb="7" eb="8">
      <t>ブ</t>
    </rPh>
    <rPh sb="13" eb="16">
      <t>ジョウイシャ</t>
    </rPh>
    <phoneticPr fontId="4"/>
  </si>
  <si>
    <t>４部の優勝・準優勝になります。</t>
    <rPh sb="1" eb="2">
      <t>ブ</t>
    </rPh>
    <rPh sb="3" eb="5">
      <t>ユウショウ</t>
    </rPh>
    <rPh sb="6" eb="9">
      <t>ジュンユウショウ</t>
    </rPh>
    <phoneticPr fontId="4"/>
  </si>
  <si>
    <t>女子４部優勝</t>
    <rPh sb="0" eb="2">
      <t>ジョシ</t>
    </rPh>
    <rPh sb="3" eb="4">
      <t>ブ</t>
    </rPh>
    <rPh sb="4" eb="6">
      <t>ユウショウ</t>
    </rPh>
    <phoneticPr fontId="5"/>
  </si>
  <si>
    <t>女子４部準優勝</t>
    <rPh sb="0" eb="2">
      <t>ジョシ</t>
    </rPh>
    <rPh sb="3" eb="4">
      <t>ブ</t>
    </rPh>
    <rPh sb="4" eb="7">
      <t>ジュンユウショウ</t>
    </rPh>
    <phoneticPr fontId="5"/>
  </si>
  <si>
    <t>女子５部優勝</t>
    <rPh sb="0" eb="2">
      <t>ジョシ</t>
    </rPh>
    <rPh sb="3" eb="4">
      <t>ブ</t>
    </rPh>
    <rPh sb="4" eb="6">
      <t>ユウショウ</t>
    </rPh>
    <phoneticPr fontId="5"/>
  </si>
  <si>
    <t>女子５部準優勝</t>
    <rPh sb="0" eb="2">
      <t>ジョシ</t>
    </rPh>
    <rPh sb="3" eb="4">
      <t>ブ</t>
    </rPh>
    <rPh sb="4" eb="7">
      <t>ジュンユウショウ</t>
    </rPh>
    <phoneticPr fontId="5"/>
  </si>
  <si>
    <t>第１８回　市民スポーツ祭　バドミントン大会</t>
    <rPh sb="0" eb="1">
      <t>ダイ</t>
    </rPh>
    <rPh sb="3" eb="4">
      <t>カイ</t>
    </rPh>
    <rPh sb="5" eb="7">
      <t>シミン</t>
    </rPh>
    <rPh sb="11" eb="12">
      <t>サイ</t>
    </rPh>
    <rPh sb="19" eb="21">
      <t>タイカイ</t>
    </rPh>
    <phoneticPr fontId="5"/>
  </si>
  <si>
    <t>男子５部 優勝</t>
    <rPh sb="0" eb="2">
      <t>ダンシ</t>
    </rPh>
    <rPh sb="3" eb="4">
      <t>ブ</t>
    </rPh>
    <rPh sb="5" eb="7">
      <t>ユウショウ</t>
    </rPh>
    <phoneticPr fontId="5"/>
  </si>
  <si>
    <t>男子５部 準優勝</t>
    <rPh sb="0" eb="2">
      <t>ダンシ</t>
    </rPh>
    <rPh sb="3" eb="4">
      <t>ブ</t>
    </rPh>
    <rPh sb="5" eb="8">
      <t>ジュンユウショウ</t>
    </rPh>
    <phoneticPr fontId="5"/>
  </si>
  <si>
    <t>女子５部 優勝</t>
    <rPh sb="0" eb="2">
      <t>ジョシ</t>
    </rPh>
    <rPh sb="3" eb="4">
      <t>ブ</t>
    </rPh>
    <rPh sb="5" eb="7">
      <t>ユウショウ</t>
    </rPh>
    <phoneticPr fontId="5"/>
  </si>
  <si>
    <t>女子５部 準優勝</t>
    <rPh sb="0" eb="2">
      <t>ジョシ</t>
    </rPh>
    <rPh sb="3" eb="4">
      <t>ブ</t>
    </rPh>
    <rPh sb="5" eb="8">
      <t>ジュンユウショウ</t>
    </rPh>
    <phoneticPr fontId="5"/>
  </si>
  <si>
    <t>５部の成績は５部３チームの上位者が</t>
    <rPh sb="1" eb="2">
      <t>ブ</t>
    </rPh>
    <rPh sb="3" eb="5">
      <t>セイセキ</t>
    </rPh>
    <rPh sb="7" eb="8">
      <t>ブ</t>
    </rPh>
    <rPh sb="13" eb="16">
      <t>ジョウイシャ</t>
    </rPh>
    <phoneticPr fontId="4"/>
  </si>
  <si>
    <t>５部の優勝・準優勝になります。</t>
    <rPh sb="1" eb="2">
      <t>ブ</t>
    </rPh>
    <rPh sb="3" eb="5">
      <t>ユウショウ</t>
    </rPh>
    <rPh sb="6" eb="9">
      <t>ジュンユウショウ</t>
    </rPh>
    <phoneticPr fontId="4"/>
  </si>
  <si>
    <t>１５点３ゲーム（延長なし）</t>
    <rPh sb="2" eb="3">
      <t>テン</t>
    </rPh>
    <rPh sb="8" eb="10">
      <t>エンチョウ</t>
    </rPh>
    <phoneticPr fontId="4"/>
  </si>
  <si>
    <t>男子２･３部Ａ</t>
    <rPh sb="0" eb="2">
      <t>ダンシ</t>
    </rPh>
    <rPh sb="5" eb="6">
      <t>ブ</t>
    </rPh>
    <phoneticPr fontId="4"/>
  </si>
  <si>
    <t>男子２･３部Ｂ</t>
    <rPh sb="0" eb="2">
      <t>ダンシ</t>
    </rPh>
    <rPh sb="5" eb="6">
      <t>ブ</t>
    </rPh>
    <phoneticPr fontId="4"/>
  </si>
  <si>
    <t>男子２･３部Ｃ</t>
    <rPh sb="0" eb="2">
      <t>ダンシ</t>
    </rPh>
    <rPh sb="5" eb="6">
      <t>ブ</t>
    </rPh>
    <phoneticPr fontId="4"/>
  </si>
  <si>
    <t>今井康浩</t>
    <rPh sb="0" eb="4">
      <t>イマイ</t>
    </rPh>
    <phoneticPr fontId="4"/>
  </si>
  <si>
    <t>石川竜郎</t>
  </si>
  <si>
    <t>C3</t>
    <phoneticPr fontId="4"/>
  </si>
  <si>
    <t>B4</t>
    <phoneticPr fontId="4"/>
  </si>
  <si>
    <t>A3</t>
    <phoneticPr fontId="4"/>
  </si>
  <si>
    <t>C4</t>
    <phoneticPr fontId="4"/>
  </si>
  <si>
    <t>A4</t>
    <phoneticPr fontId="4"/>
  </si>
  <si>
    <t>B3</t>
    <phoneticPr fontId="4"/>
  </si>
  <si>
    <t>男子３部準優勝</t>
    <rPh sb="0" eb="2">
      <t>ダンシ</t>
    </rPh>
    <rPh sb="3" eb="4">
      <t>ブ</t>
    </rPh>
    <rPh sb="4" eb="7">
      <t>ジュンユウショウ</t>
    </rPh>
    <phoneticPr fontId="5"/>
  </si>
  <si>
    <t>新居浜東高</t>
    <rPh sb="0" eb="3">
      <t>ニイハマ</t>
    </rPh>
    <rPh sb="3" eb="4">
      <t>ヒガシ</t>
    </rPh>
    <rPh sb="4" eb="5">
      <t>コウ</t>
    </rPh>
    <phoneticPr fontId="4"/>
  </si>
  <si>
    <t>新居浜南高</t>
    <rPh sb="0" eb="3">
      <t>ニイハマ</t>
    </rPh>
    <rPh sb="3" eb="4">
      <t>ミナミ</t>
    </rPh>
    <rPh sb="4" eb="5">
      <t>コウ</t>
    </rPh>
    <phoneticPr fontId="43"/>
  </si>
  <si>
    <t>新居浜東高</t>
    <rPh sb="0" eb="3">
      <t>ニイハマ</t>
    </rPh>
    <rPh sb="3" eb="4">
      <t>ヒガシ</t>
    </rPh>
    <rPh sb="4" eb="5">
      <t>コウ</t>
    </rPh>
    <phoneticPr fontId="43"/>
  </si>
  <si>
    <t>（男子総合優勝）</t>
    <rPh sb="1" eb="3">
      <t>ダンシ</t>
    </rPh>
    <rPh sb="3" eb="7">
      <t>ソウゴウユウショウ</t>
    </rPh>
    <phoneticPr fontId="4"/>
  </si>
  <si>
    <t>近藤靖宏</t>
    <rPh sb="0" eb="2">
      <t>コンドウ</t>
    </rPh>
    <rPh sb="2" eb="3">
      <t>ヤス</t>
    </rPh>
    <rPh sb="3" eb="4">
      <t>ヒロ</t>
    </rPh>
    <phoneticPr fontId="43"/>
  </si>
  <si>
    <t>新居工業高</t>
    <rPh sb="0" eb="2">
      <t>アライ</t>
    </rPh>
    <rPh sb="2" eb="4">
      <t>コウギョウ</t>
    </rPh>
    <rPh sb="4" eb="5">
      <t>コウ</t>
    </rPh>
    <phoneticPr fontId="43"/>
  </si>
  <si>
    <t>薦田あかね</t>
    <rPh sb="0" eb="2">
      <t>コモダ</t>
    </rPh>
    <phoneticPr fontId="4"/>
  </si>
  <si>
    <t>川上美優</t>
    <rPh sb="0" eb="2">
      <t>カワカミ</t>
    </rPh>
    <rPh sb="2" eb="4">
      <t>ミユ</t>
    </rPh>
    <phoneticPr fontId="4"/>
  </si>
  <si>
    <t>トーヨ</t>
  </si>
  <si>
    <t>森實将斗</t>
  </si>
  <si>
    <t>山中愁人</t>
  </si>
  <si>
    <t>妻鳥正孝</t>
  </si>
  <si>
    <t>石村雅俊</t>
  </si>
  <si>
    <t>村上稜真</t>
  </si>
  <si>
    <t>玉井源起</t>
  </si>
  <si>
    <t>山内冴翼</t>
  </si>
  <si>
    <t>亀田絆斗</t>
  </si>
  <si>
    <t>A5</t>
    <phoneticPr fontId="4"/>
  </si>
  <si>
    <t>ﾐﾗｸﾙｼｮｯﾄ</t>
  </si>
  <si>
    <t>山内健太</t>
  </si>
  <si>
    <t>阪下楓眞</t>
  </si>
  <si>
    <t>白石泰雅</t>
  </si>
  <si>
    <t>星川秦輝</t>
  </si>
  <si>
    <t>大西凌聖</t>
  </si>
  <si>
    <t>小松奏太</t>
  </si>
  <si>
    <t>河村風雅</t>
  </si>
  <si>
    <t>森髙快理</t>
  </si>
  <si>
    <t>男子5部優勝</t>
    <rPh sb="0" eb="2">
      <t>ダンシ</t>
    </rPh>
    <rPh sb="3" eb="4">
      <t>ブ</t>
    </rPh>
    <rPh sb="4" eb="6">
      <t>ユウショウ</t>
    </rPh>
    <phoneticPr fontId="5"/>
  </si>
  <si>
    <t>男子5部準優勝</t>
    <rPh sb="0" eb="2">
      <t>ダンシ</t>
    </rPh>
    <rPh sb="3" eb="4">
      <t>ブ</t>
    </rPh>
    <rPh sb="4" eb="5">
      <t>ジュン</t>
    </rPh>
    <rPh sb="5" eb="7">
      <t>ユウショウ</t>
    </rPh>
    <phoneticPr fontId="5"/>
  </si>
  <si>
    <t>男子4部下位クラス勝利</t>
    <rPh sb="0" eb="2">
      <t>ダンシ</t>
    </rPh>
    <rPh sb="3" eb="4">
      <t>ブ</t>
    </rPh>
    <rPh sb="4" eb="6">
      <t>カイ</t>
    </rPh>
    <rPh sb="9" eb="11">
      <t>ショウリ</t>
    </rPh>
    <phoneticPr fontId="5"/>
  </si>
  <si>
    <t>男子4部下位クラス準勝利</t>
    <rPh sb="0" eb="2">
      <t>ダンシ</t>
    </rPh>
    <rPh sb="3" eb="4">
      <t>ブ</t>
    </rPh>
    <rPh sb="4" eb="6">
      <t>カイ</t>
    </rPh>
    <rPh sb="9" eb="10">
      <t>ジュン</t>
    </rPh>
    <rPh sb="10" eb="12">
      <t>ショウリ</t>
    </rPh>
    <phoneticPr fontId="5"/>
  </si>
  <si>
    <t>男子5部下位クラス勝利</t>
    <rPh sb="0" eb="2">
      <t>ダンシ</t>
    </rPh>
    <rPh sb="3" eb="4">
      <t>ブ</t>
    </rPh>
    <rPh sb="4" eb="6">
      <t>カイ</t>
    </rPh>
    <rPh sb="9" eb="11">
      <t>ショウリ</t>
    </rPh>
    <phoneticPr fontId="5"/>
  </si>
  <si>
    <t>男子5部下位クラス準勝利</t>
    <rPh sb="0" eb="2">
      <t>ダンシ</t>
    </rPh>
    <rPh sb="3" eb="4">
      <t>ブ</t>
    </rPh>
    <rPh sb="4" eb="6">
      <t>カイ</t>
    </rPh>
    <rPh sb="9" eb="10">
      <t>ジュン</t>
    </rPh>
    <rPh sb="10" eb="12">
      <t>ショウリ</t>
    </rPh>
    <phoneticPr fontId="5"/>
  </si>
  <si>
    <t>猪川ももか</t>
  </si>
  <si>
    <t>續木友葵</t>
  </si>
  <si>
    <t>合田亜里砂</t>
  </si>
  <si>
    <t>鎌田晴</t>
  </si>
  <si>
    <t>１５点３ゲーム延長なし</t>
    <rPh sb="2" eb="3">
      <t>テン</t>
    </rPh>
    <rPh sb="7" eb="9">
      <t>エンチョウ</t>
    </rPh>
    <phoneticPr fontId="4"/>
  </si>
  <si>
    <t>男子２部３部</t>
    <rPh sb="0" eb="2">
      <t>ダンシ</t>
    </rPh>
    <rPh sb="3" eb="4">
      <t>ブ</t>
    </rPh>
    <rPh sb="5" eb="6">
      <t>ブ</t>
    </rPh>
    <phoneticPr fontId="4"/>
  </si>
  <si>
    <t>男子５部</t>
    <rPh sb="0" eb="2">
      <t>ダンシ</t>
    </rPh>
    <rPh sb="3" eb="4">
      <t>ブ</t>
    </rPh>
    <phoneticPr fontId="4"/>
  </si>
  <si>
    <r>
      <t>女子２部</t>
    </r>
    <r>
      <rPr>
        <sz val="14"/>
        <color rgb="FF000000"/>
        <rFont val="HG丸ｺﾞｼｯｸM-PRO"/>
        <family val="3"/>
        <charset val="128"/>
      </rPr>
      <t>　（２チーム）</t>
    </r>
    <rPh sb="0" eb="2">
      <t>ジョシ</t>
    </rPh>
    <rPh sb="3" eb="4">
      <t>ブ</t>
    </rPh>
    <phoneticPr fontId="4"/>
  </si>
  <si>
    <r>
      <t>女子２部優勝</t>
    </r>
    <r>
      <rPr>
        <b/>
        <sz val="13"/>
        <color rgb="FF000000"/>
        <rFont val="ＭＳ Ｐゴシック"/>
        <family val="3"/>
        <charset val="128"/>
      </rPr>
      <t>（女子総合優勝）</t>
    </r>
    <rPh sb="0" eb="2">
      <t>ジョシ</t>
    </rPh>
    <rPh sb="3" eb="4">
      <t>ブ</t>
    </rPh>
    <rPh sb="4" eb="6">
      <t>ユウショウ</t>
    </rPh>
    <rPh sb="7" eb="9">
      <t>ジョシ</t>
    </rPh>
    <rPh sb="9" eb="11">
      <t>ソウゴウ</t>
    </rPh>
    <rPh sb="11" eb="13">
      <t>ユウショウ</t>
    </rPh>
    <phoneticPr fontId="5"/>
  </si>
  <si>
    <t>女子
２部</t>
    <rPh sb="0" eb="2">
      <t>ジョシ</t>
    </rPh>
    <rPh sb="4" eb="5">
      <t>ブ</t>
    </rPh>
    <phoneticPr fontId="4"/>
  </si>
  <si>
    <t>ﾘｰﾀﾞｰ</t>
    <phoneticPr fontId="4"/>
  </si>
  <si>
    <t>左のＡリーグ内の上位チームを女子優勝とする</t>
    <rPh sb="0" eb="1">
      <t>ヒダリ</t>
    </rPh>
    <rPh sb="6" eb="7">
      <t>ナイ</t>
    </rPh>
    <rPh sb="8" eb="10">
      <t>ジョウイ</t>
    </rPh>
    <rPh sb="14" eb="16">
      <t>ジョシ</t>
    </rPh>
    <rPh sb="16" eb="18">
      <t>ユウショウ</t>
    </rPh>
    <phoneticPr fontId="4"/>
  </si>
  <si>
    <t>Ｒ５年１０月１日（日）　伊予三島運動公園体育館サブアリーナ　参加人数80名</t>
    <rPh sb="2" eb="3">
      <t>ネン</t>
    </rPh>
    <rPh sb="5" eb="6">
      <t>ガツ</t>
    </rPh>
    <rPh sb="7" eb="8">
      <t>ヒ</t>
    </rPh>
    <rPh sb="9" eb="10">
      <t>ヒ</t>
    </rPh>
    <rPh sb="12" eb="16">
      <t>イヨミシマ</t>
    </rPh>
    <rPh sb="16" eb="20">
      <t>ウンドウコウエン</t>
    </rPh>
    <rPh sb="20" eb="23">
      <t>タイイクカン</t>
    </rPh>
    <rPh sb="30" eb="32">
      <t>サンカ</t>
    </rPh>
    <rPh sb="32" eb="34">
      <t>ニンズウ</t>
    </rPh>
    <rPh sb="36" eb="37">
      <t>メイ</t>
    </rPh>
    <phoneticPr fontId="5"/>
  </si>
  <si>
    <t>男子
２部</t>
    <rPh sb="0" eb="2">
      <t>ダンシ</t>
    </rPh>
    <rPh sb="4" eb="5">
      <t>ブ</t>
    </rPh>
    <phoneticPr fontId="5"/>
  </si>
  <si>
    <t>男子
３部</t>
    <rPh sb="0" eb="2">
      <t>ダンシ</t>
    </rPh>
    <rPh sb="4" eb="5">
      <t>ブ</t>
    </rPh>
    <phoneticPr fontId="5"/>
  </si>
  <si>
    <t>男子
４部</t>
    <rPh sb="0" eb="2">
      <t>ダンシ</t>
    </rPh>
    <rPh sb="4" eb="5">
      <t>ブ</t>
    </rPh>
    <phoneticPr fontId="5"/>
  </si>
  <si>
    <t>男子
５部</t>
    <rPh sb="0" eb="2">
      <t>ダンシ</t>
    </rPh>
    <rPh sb="4" eb="5">
      <t>ブ</t>
    </rPh>
    <phoneticPr fontId="5"/>
  </si>
  <si>
    <t>女子
２部</t>
    <rPh sb="0" eb="2">
      <t>ジョシ</t>
    </rPh>
    <rPh sb="4" eb="5">
      <t>ブ</t>
    </rPh>
    <phoneticPr fontId="5"/>
  </si>
  <si>
    <t>女子
３部</t>
    <rPh sb="0" eb="2">
      <t>ジョシ</t>
    </rPh>
    <rPh sb="4" eb="5">
      <t>ブ</t>
    </rPh>
    <phoneticPr fontId="5"/>
  </si>
  <si>
    <t>女子
４部</t>
    <rPh sb="0" eb="2">
      <t>ジョシ</t>
    </rPh>
    <rPh sb="4" eb="5">
      <t>ブ</t>
    </rPh>
    <phoneticPr fontId="5"/>
  </si>
  <si>
    <t>女子
５部</t>
    <rPh sb="0" eb="2">
      <t>ジョシ</t>
    </rPh>
    <rPh sb="4" eb="5">
      <t>ブ</t>
    </rPh>
    <phoneticPr fontId="5"/>
  </si>
  <si>
    <t xml:space="preserve">   ・期　　日        令和５年１０月１日</t>
    <rPh sb="4" eb="5">
      <t>キ</t>
    </rPh>
    <rPh sb="7" eb="8">
      <t>ヒ</t>
    </rPh>
    <rPh sb="16" eb="18">
      <t>レイワ</t>
    </rPh>
    <rPh sb="19" eb="20">
      <t>ネン</t>
    </rPh>
    <rPh sb="22" eb="23">
      <t>ガツ</t>
    </rPh>
    <rPh sb="24" eb="25">
      <t>ヒ</t>
    </rPh>
    <phoneticPr fontId="5"/>
  </si>
  <si>
    <t>伊予三島運動公園体育館サブアリーナ</t>
    <rPh sb="0" eb="4">
      <t>イヨミシマ</t>
    </rPh>
    <rPh sb="4" eb="8">
      <t>ウンドウコウエン</t>
    </rPh>
    <rPh sb="8" eb="11">
      <t>タイイクカン</t>
    </rPh>
    <phoneticPr fontId="5"/>
  </si>
  <si>
    <t xml:space="preserve">   ・参加人数　　　　８０名</t>
    <rPh sb="4" eb="5">
      <t>サン</t>
    </rPh>
    <rPh sb="5" eb="6">
      <t>カ</t>
    </rPh>
    <rPh sb="6" eb="7">
      <t>ジン</t>
    </rPh>
    <rPh sb="7" eb="8">
      <t>カズ</t>
    </rPh>
    <rPh sb="14" eb="15">
      <t>メイ</t>
    </rPh>
    <phoneticPr fontId="5"/>
  </si>
  <si>
    <t>星川奈央佳</t>
  </si>
  <si>
    <t>戸田妃葉璃</t>
  </si>
  <si>
    <t>石川紫音</t>
  </si>
  <si>
    <t>合田拳斗</t>
  </si>
  <si>
    <t>大西右恭</t>
  </si>
  <si>
    <t>真鍋頼斗</t>
  </si>
  <si>
    <t>猪川</t>
    <rPh sb="0" eb="2">
      <t>イカワ</t>
    </rPh>
    <phoneticPr fontId="43"/>
  </si>
  <si>
    <t>今井教室</t>
    <rPh sb="0" eb="2">
      <t>イマイ</t>
    </rPh>
    <rPh sb="2" eb="4">
      <t>キョウシツ</t>
    </rPh>
    <phoneticPr fontId="43"/>
  </si>
  <si>
    <t>山川慶翔</t>
  </si>
  <si>
    <t>藤田虹星</t>
  </si>
  <si>
    <t>藤原　大</t>
  </si>
  <si>
    <t>富田恭平</t>
  </si>
  <si>
    <t>曾根悠斗</t>
  </si>
  <si>
    <t>川上真聖</t>
  </si>
  <si>
    <t>曾我部歓太</t>
  </si>
  <si>
    <t>大島徹之進</t>
  </si>
  <si>
    <t>合田義久</t>
  </si>
  <si>
    <t>今井康浩</t>
  </si>
  <si>
    <t>川上美優</t>
  </si>
  <si>
    <t>全部で100試合。9：20～15時過ぎまで約6時間で終了。1試合22分計算。恐らく1試合約20分で済むが、トーナメントに入ると進行が遅れる。</t>
    <rPh sb="0" eb="2">
      <t>ゼンブ</t>
    </rPh>
    <rPh sb="6" eb="8">
      <t>シアイ</t>
    </rPh>
    <rPh sb="16" eb="17">
      <t>ジ</t>
    </rPh>
    <rPh sb="17" eb="18">
      <t>ス</t>
    </rPh>
    <rPh sb="21" eb="22">
      <t>ヤク</t>
    </rPh>
    <rPh sb="23" eb="25">
      <t>ジカン</t>
    </rPh>
    <rPh sb="26" eb="28">
      <t>シュウリョウ</t>
    </rPh>
    <rPh sb="30" eb="32">
      <t>シアイ</t>
    </rPh>
    <rPh sb="34" eb="35">
      <t>フン</t>
    </rPh>
    <rPh sb="35" eb="37">
      <t>ケイサン</t>
    </rPh>
    <phoneticPr fontId="4"/>
  </si>
  <si>
    <t>試合に出ない本部席は1名（川上さん）。</t>
    <rPh sb="0" eb="2">
      <t>シアイ</t>
    </rPh>
    <rPh sb="3" eb="4">
      <t>デ</t>
    </rPh>
    <rPh sb="6" eb="8">
      <t>ホンブ</t>
    </rPh>
    <rPh sb="8" eb="9">
      <t>セキ</t>
    </rPh>
    <rPh sb="11" eb="12">
      <t>メイ</t>
    </rPh>
    <rPh sb="13" eb="15">
      <t>カワカミ</t>
    </rPh>
    <phoneticPr fontId="4"/>
  </si>
  <si>
    <t>8:20～8:50頃までメインアリーナにて全体開会式。中学生36名とその他約10名が参加。</t>
    <rPh sb="9" eb="10">
      <t>コロ</t>
    </rPh>
    <rPh sb="21" eb="23">
      <t>ゼンタイ</t>
    </rPh>
    <rPh sb="23" eb="26">
      <t>カイカイシキ</t>
    </rPh>
    <rPh sb="27" eb="30">
      <t>チュウガクセイ</t>
    </rPh>
    <rPh sb="32" eb="33">
      <t>メイ</t>
    </rPh>
    <rPh sb="36" eb="37">
      <t>タ</t>
    </rPh>
    <rPh sb="37" eb="38">
      <t>ヤク</t>
    </rPh>
    <rPh sb="40" eb="41">
      <t>メイ</t>
    </rPh>
    <rPh sb="42" eb="44">
      <t>サンカ</t>
    </rPh>
    <phoneticPr fontId="4"/>
  </si>
  <si>
    <t>石水玲珈</t>
  </si>
  <si>
    <t>石水梨羽</t>
  </si>
  <si>
    <t>滝本美玲</t>
  </si>
  <si>
    <t>山内莉橙</t>
  </si>
  <si>
    <t>大西美心</t>
  </si>
  <si>
    <t>トーナメントを沢山入れると、集計と審判用紙の準備が大変。試合に出ない本部専属1名では無理があり、3～4名いないと難しい。</t>
    <rPh sb="7" eb="9">
      <t>タクサン</t>
    </rPh>
    <rPh sb="9" eb="10">
      <t>イ</t>
    </rPh>
    <rPh sb="14" eb="16">
      <t>シュウケイ</t>
    </rPh>
    <rPh sb="17" eb="19">
      <t>シンパン</t>
    </rPh>
    <rPh sb="19" eb="21">
      <t>ヨウシ</t>
    </rPh>
    <rPh sb="22" eb="24">
      <t>ジュンビ</t>
    </rPh>
    <rPh sb="25" eb="27">
      <t>タイヘン</t>
    </rPh>
    <rPh sb="56" eb="57">
      <t>ムツカ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</si>
</sst>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(&quot;@&quot;)&quot;"/>
    <numFmt numFmtId="177" formatCode="\-"/>
    <numFmt numFmtId="178" formatCode="&quot;&quot;@&quot;位&quot;"/>
    <numFmt numFmtId="179" formatCode="&quot;&quot;0&quot;位&quot;"/>
  </numFmts>
  <fonts count="65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color indexed="8"/>
      <name val="HG丸ｺﾞｼｯｸM-PRO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6"/>
      <color indexed="8"/>
      <name val="HG丸ｺﾞｼｯｸM-PRO"/>
      <family val="3"/>
      <charset val="128"/>
    </font>
    <font>
      <b/>
      <sz val="8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22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3"/>
      <color rgb="FF000000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EA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/>
      <bottom/>
      <diagonal/>
    </border>
  </borders>
  <cellStyleXfs count="55">
    <xf numFmtId="0" fontId="0" fillId="0" borderId="0" applyBorder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38" fillId="0" borderId="0" applyBorder="0"/>
    <xf numFmtId="0" fontId="9" fillId="0" borderId="0">
      <alignment vertical="center"/>
    </xf>
    <xf numFmtId="0" fontId="9" fillId="0" borderId="0"/>
    <xf numFmtId="0" fontId="38" fillId="0" borderId="0" applyBorder="0"/>
    <xf numFmtId="0" fontId="41" fillId="0" borderId="0">
      <alignment vertical="center"/>
    </xf>
    <xf numFmtId="0" fontId="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0">
    <xf numFmtId="0" fontId="0" fillId="0" borderId="0" xfId="0"/>
    <xf numFmtId="38" fontId="29" fillId="24" borderId="18" xfId="34" applyFont="1" applyFill="1" applyBorder="1" applyAlignment="1">
      <alignment horizontal="right" vertical="center" shrinkToFit="1"/>
    </xf>
    <xf numFmtId="38" fontId="29" fillId="24" borderId="19" xfId="34" applyFont="1" applyFill="1" applyBorder="1" applyAlignment="1">
      <alignment horizontal="right" vertical="center" shrinkToFit="1"/>
    </xf>
    <xf numFmtId="38" fontId="29" fillId="24" borderId="20" xfId="34" applyFont="1" applyFill="1" applyBorder="1" applyAlignment="1">
      <alignment horizontal="right" vertical="center" shrinkToFit="1"/>
    </xf>
    <xf numFmtId="0" fontId="7" fillId="24" borderId="19" xfId="46" applyFont="1" applyFill="1" applyBorder="1" applyAlignment="1">
      <alignment vertical="center" shrinkToFit="1"/>
    </xf>
    <xf numFmtId="177" fontId="7" fillId="24" borderId="19" xfId="46" applyNumberFormat="1" applyFont="1" applyFill="1" applyBorder="1" applyAlignment="1">
      <alignment horizontal="left" vertical="center" shrinkToFit="1"/>
    </xf>
    <xf numFmtId="0" fontId="7" fillId="24" borderId="21" xfId="46" applyFont="1" applyFill="1" applyBorder="1" applyAlignment="1">
      <alignment vertical="center" shrinkToFit="1"/>
    </xf>
    <xf numFmtId="0" fontId="7" fillId="24" borderId="20" xfId="46" applyFont="1" applyFill="1" applyBorder="1" applyAlignment="1">
      <alignment vertical="center" shrinkToFit="1"/>
    </xf>
    <xf numFmtId="0" fontId="7" fillId="24" borderId="0" xfId="46" applyFont="1" applyFill="1" applyBorder="1" applyAlignment="1">
      <alignment vertical="center" shrinkToFit="1"/>
    </xf>
    <xf numFmtId="177" fontId="7" fillId="24" borderId="0" xfId="46" applyNumberFormat="1" applyFont="1" applyFill="1" applyBorder="1" applyAlignment="1">
      <alignment horizontal="left" vertical="center" shrinkToFit="1"/>
    </xf>
    <xf numFmtId="0" fontId="7" fillId="24" borderId="24" xfId="46" applyFont="1" applyFill="1" applyBorder="1" applyAlignment="1">
      <alignment vertical="center" shrinkToFit="1"/>
    </xf>
    <xf numFmtId="0" fontId="7" fillId="24" borderId="25" xfId="46" applyFont="1" applyFill="1" applyBorder="1" applyAlignment="1">
      <alignment vertical="center" shrinkToFit="1"/>
    </xf>
    <xf numFmtId="0" fontId="7" fillId="24" borderId="30" xfId="46" applyFont="1" applyFill="1" applyBorder="1" applyAlignment="1">
      <alignment vertical="center" shrinkToFit="1"/>
    </xf>
    <xf numFmtId="0" fontId="7" fillId="24" borderId="31" xfId="46" applyFont="1" applyFill="1" applyBorder="1" applyAlignment="1">
      <alignment vertical="center" shrinkToFit="1"/>
    </xf>
    <xf numFmtId="177" fontId="7" fillId="24" borderId="31" xfId="46" applyNumberFormat="1" applyFont="1" applyFill="1" applyBorder="1" applyAlignment="1">
      <alignment horizontal="left" vertical="center" shrinkToFit="1"/>
    </xf>
    <xf numFmtId="0" fontId="7" fillId="24" borderId="32" xfId="46" applyFont="1" applyFill="1" applyBorder="1" applyAlignment="1">
      <alignment vertical="center" shrinkToFit="1"/>
    </xf>
    <xf numFmtId="38" fontId="29" fillId="24" borderId="10" xfId="34" applyFont="1" applyFill="1" applyBorder="1" applyAlignment="1">
      <alignment horizontal="right" vertical="center" shrinkToFit="1"/>
    </xf>
    <xf numFmtId="38" fontId="29" fillId="24" borderId="0" xfId="34" applyFont="1" applyFill="1" applyBorder="1" applyAlignment="1">
      <alignment horizontal="right" vertical="center" shrinkToFit="1"/>
    </xf>
    <xf numFmtId="38" fontId="29" fillId="24" borderId="25" xfId="34" applyFont="1" applyFill="1" applyBorder="1" applyAlignment="1">
      <alignment horizontal="right" vertical="center" shrinkToFit="1"/>
    </xf>
    <xf numFmtId="0" fontId="7" fillId="25" borderId="0" xfId="46" applyFont="1" applyFill="1" applyBorder="1" applyAlignment="1">
      <alignment horizontal="left" vertical="center" shrinkToFit="1"/>
    </xf>
    <xf numFmtId="0" fontId="7" fillId="25" borderId="24" xfId="46" applyFont="1" applyFill="1" applyBorder="1" applyAlignment="1">
      <alignment horizontal="right" vertical="center" shrinkToFit="1"/>
    </xf>
    <xf numFmtId="0" fontId="7" fillId="25" borderId="31" xfId="46" applyFont="1" applyFill="1" applyBorder="1" applyAlignment="1">
      <alignment horizontal="left" vertical="center" shrinkToFit="1"/>
    </xf>
    <xf numFmtId="0" fontId="7" fillId="25" borderId="32" xfId="46" applyFont="1" applyFill="1" applyBorder="1" applyAlignment="1">
      <alignment horizontal="right" vertical="center" shrinkToFit="1"/>
    </xf>
    <xf numFmtId="0" fontId="7" fillId="24" borderId="35" xfId="46" applyFont="1" applyFill="1" applyBorder="1" applyAlignment="1">
      <alignment vertical="center" shrinkToFit="1"/>
    </xf>
    <xf numFmtId="0" fontId="7" fillId="25" borderId="33" xfId="46" applyFont="1" applyFill="1" applyBorder="1" applyAlignment="1">
      <alignment horizontal="left" vertical="center" shrinkToFit="1"/>
    </xf>
    <xf numFmtId="177" fontId="7" fillId="24" borderId="33" xfId="46" applyNumberFormat="1" applyFont="1" applyFill="1" applyBorder="1" applyAlignment="1">
      <alignment horizontal="left" vertical="center" shrinkToFit="1"/>
    </xf>
    <xf numFmtId="0" fontId="7" fillId="25" borderId="34" xfId="46" applyFont="1" applyFill="1" applyBorder="1" applyAlignment="1">
      <alignment horizontal="right" vertical="center" shrinkToFit="1"/>
    </xf>
    <xf numFmtId="0" fontId="7" fillId="25" borderId="33" xfId="46" applyFont="1" applyFill="1" applyBorder="1" applyAlignment="1">
      <alignment vertical="center" shrinkToFit="1"/>
    </xf>
    <xf numFmtId="0" fontId="7" fillId="25" borderId="34" xfId="46" applyFont="1" applyFill="1" applyBorder="1" applyAlignment="1">
      <alignment vertical="center" shrinkToFit="1"/>
    </xf>
    <xf numFmtId="0" fontId="7" fillId="24" borderId="33" xfId="46" applyFont="1" applyFill="1" applyBorder="1" applyAlignment="1">
      <alignment horizontal="center" vertical="center" shrinkToFit="1"/>
    </xf>
    <xf numFmtId="0" fontId="7" fillId="25" borderId="24" xfId="46" applyFont="1" applyFill="1" applyBorder="1" applyAlignment="1">
      <alignment horizontal="left" vertical="center" shrinkToFit="1"/>
    </xf>
    <xf numFmtId="0" fontId="30" fillId="24" borderId="25" xfId="46" applyFont="1" applyFill="1" applyBorder="1" applyAlignment="1">
      <alignment horizontal="center" vertical="center" shrinkToFit="1"/>
    </xf>
    <xf numFmtId="0" fontId="7" fillId="25" borderId="34" xfId="46" applyFont="1" applyFill="1" applyBorder="1" applyAlignment="1">
      <alignment horizontal="center" vertical="center" shrinkToFit="1"/>
    </xf>
    <xf numFmtId="0" fontId="7" fillId="25" borderId="0" xfId="46" quotePrefix="1" applyFont="1" applyFill="1" applyBorder="1" applyAlignment="1">
      <alignment horizontal="left" vertical="center" shrinkToFit="1"/>
    </xf>
    <xf numFmtId="0" fontId="7" fillId="25" borderId="37" xfId="46" applyFont="1" applyFill="1" applyBorder="1" applyAlignment="1">
      <alignment horizontal="left" vertical="center" shrinkToFit="1"/>
    </xf>
    <xf numFmtId="177" fontId="7" fillId="24" borderId="37" xfId="46" applyNumberFormat="1" applyFont="1" applyFill="1" applyBorder="1" applyAlignment="1">
      <alignment horizontal="left" vertical="center" shrinkToFit="1"/>
    </xf>
    <xf numFmtId="0" fontId="7" fillId="25" borderId="0" xfId="46" applyFont="1" applyFill="1" applyBorder="1" applyAlignment="1">
      <alignment horizontal="center" vertical="center" shrinkToFit="1"/>
    </xf>
    <xf numFmtId="177" fontId="7" fillId="24" borderId="19" xfId="46" applyNumberFormat="1" applyFont="1" applyFill="1" applyBorder="1" applyAlignment="1">
      <alignment horizontal="right" vertical="center" shrinkToFit="1"/>
    </xf>
    <xf numFmtId="0" fontId="7" fillId="24" borderId="21" xfId="46" applyFont="1" applyFill="1" applyBorder="1" applyAlignment="1">
      <alignment horizontal="right" vertical="center" shrinkToFit="1"/>
    </xf>
    <xf numFmtId="0" fontId="7" fillId="24" borderId="20" xfId="46" applyFont="1" applyFill="1" applyBorder="1" applyAlignment="1">
      <alignment horizontal="right" vertical="center" shrinkToFit="1"/>
    </xf>
    <xf numFmtId="177" fontId="7" fillId="24" borderId="0" xfId="46" applyNumberFormat="1" applyFont="1" applyFill="1" applyBorder="1" applyAlignment="1">
      <alignment horizontal="right" vertical="center" shrinkToFit="1"/>
    </xf>
    <xf numFmtId="0" fontId="7" fillId="24" borderId="24" xfId="46" applyFont="1" applyFill="1" applyBorder="1" applyAlignment="1">
      <alignment horizontal="right" vertical="center" shrinkToFit="1"/>
    </xf>
    <xf numFmtId="0" fontId="7" fillId="24" borderId="25" xfId="46" applyFont="1" applyFill="1" applyBorder="1" applyAlignment="1">
      <alignment horizontal="right" vertical="center" shrinkToFit="1"/>
    </xf>
    <xf numFmtId="177" fontId="7" fillId="24" borderId="31" xfId="46" applyNumberFormat="1" applyFont="1" applyFill="1" applyBorder="1" applyAlignment="1">
      <alignment horizontal="right" vertical="center" shrinkToFit="1"/>
    </xf>
    <xf numFmtId="0" fontId="7" fillId="24" borderId="32" xfId="46" applyFont="1" applyFill="1" applyBorder="1" applyAlignment="1">
      <alignment horizontal="right" vertical="center" shrinkToFit="1"/>
    </xf>
    <xf numFmtId="0" fontId="7" fillId="24" borderId="30" xfId="46" applyFont="1" applyFill="1" applyBorder="1" applyAlignment="1">
      <alignment horizontal="right" vertical="center" shrinkToFit="1"/>
    </xf>
    <xf numFmtId="0" fontId="7" fillId="25" borderId="0" xfId="46" applyFont="1" applyFill="1" applyBorder="1" applyAlignment="1">
      <alignment horizontal="right" vertical="center" shrinkToFit="1"/>
    </xf>
    <xf numFmtId="0" fontId="7" fillId="25" borderId="33" xfId="46" applyFont="1" applyFill="1" applyBorder="1" applyAlignment="1">
      <alignment horizontal="right" vertical="center" shrinkToFit="1"/>
    </xf>
    <xf numFmtId="177" fontId="7" fillId="24" borderId="33" xfId="46" applyNumberFormat="1" applyFont="1" applyFill="1" applyBorder="1" applyAlignment="1">
      <alignment horizontal="right" vertical="center" shrinkToFit="1"/>
    </xf>
    <xf numFmtId="0" fontId="7" fillId="24" borderId="33" xfId="46" applyFont="1" applyFill="1" applyBorder="1" applyAlignment="1">
      <alignment horizontal="right" vertical="center" shrinkToFit="1"/>
    </xf>
    <xf numFmtId="0" fontId="7" fillId="24" borderId="35" xfId="46" applyFont="1" applyFill="1" applyBorder="1" applyAlignment="1">
      <alignment horizontal="right" vertical="center" shrinkToFit="1"/>
    </xf>
    <xf numFmtId="0" fontId="7" fillId="25" borderId="0" xfId="46" quotePrefix="1" applyFont="1" applyFill="1" applyBorder="1" applyAlignment="1">
      <alignment horizontal="right" vertical="center" shrinkToFit="1"/>
    </xf>
    <xf numFmtId="0" fontId="7" fillId="25" borderId="37" xfId="46" applyFont="1" applyFill="1" applyBorder="1" applyAlignment="1">
      <alignment horizontal="right" vertical="center" shrinkToFit="1"/>
    </xf>
    <xf numFmtId="177" fontId="7" fillId="24" borderId="37" xfId="46" applyNumberFormat="1" applyFont="1" applyFill="1" applyBorder="1" applyAlignment="1">
      <alignment horizontal="right" vertical="center" shrinkToFit="1"/>
    </xf>
    <xf numFmtId="0" fontId="7" fillId="24" borderId="34" xfId="46" applyFont="1" applyFill="1" applyBorder="1" applyAlignment="1">
      <alignment horizontal="right" vertical="center" shrinkToFit="1"/>
    </xf>
    <xf numFmtId="0" fontId="7" fillId="25" borderId="44" xfId="46" applyFont="1" applyFill="1" applyBorder="1" applyAlignment="1">
      <alignment horizontal="right" vertical="center" shrinkToFit="1"/>
    </xf>
    <xf numFmtId="0" fontId="34" fillId="26" borderId="31" xfId="51" applyFont="1" applyFill="1" applyBorder="1" applyAlignment="1">
      <alignment horizontal="center" vertical="center" shrinkToFit="1"/>
    </xf>
    <xf numFmtId="0" fontId="0" fillId="26" borderId="31" xfId="0" applyFill="1" applyBorder="1" applyAlignment="1">
      <alignment horizontal="center" vertical="center" shrinkToFit="1"/>
    </xf>
    <xf numFmtId="0" fontId="34" fillId="26" borderId="12" xfId="51" applyFont="1" applyFill="1" applyBorder="1" applyAlignment="1">
      <alignment horizontal="center" vertical="center" shrinkToFit="1"/>
    </xf>
    <xf numFmtId="0" fontId="34" fillId="26" borderId="14" xfId="51" applyFont="1" applyFill="1" applyBorder="1" applyAlignment="1">
      <alignment horizontal="center" vertical="center" shrinkToFit="1"/>
    </xf>
    <xf numFmtId="0" fontId="34" fillId="26" borderId="13" xfId="51" applyFont="1" applyFill="1" applyBorder="1" applyAlignment="1">
      <alignment horizontal="center" vertical="center" shrinkToFit="1"/>
    </xf>
    <xf numFmtId="0" fontId="34" fillId="26" borderId="0" xfId="51" applyFont="1" applyFill="1" applyAlignment="1">
      <alignment horizontal="center" vertical="center" shrinkToFit="1"/>
    </xf>
    <xf numFmtId="0" fontId="34" fillId="26" borderId="0" xfId="51" applyFont="1" applyFill="1">
      <alignment vertical="center"/>
    </xf>
    <xf numFmtId="0" fontId="35" fillId="26" borderId="0" xfId="51" applyFont="1" applyFill="1" applyAlignment="1">
      <alignment horizontal="left" vertical="center"/>
    </xf>
    <xf numFmtId="0" fontId="36" fillId="26" borderId="0" xfId="51" applyFont="1" applyFill="1" applyAlignment="1">
      <alignment horizontal="center" vertical="center"/>
    </xf>
    <xf numFmtId="0" fontId="36" fillId="26" borderId="0" xfId="51" applyFont="1" applyFill="1" applyAlignment="1">
      <alignment horizontal="left" vertical="center"/>
    </xf>
    <xf numFmtId="0" fontId="35" fillId="26" borderId="0" xfId="51" applyFont="1" applyFill="1">
      <alignment vertical="center"/>
    </xf>
    <xf numFmtId="0" fontId="34" fillId="26" borderId="11" xfId="51" applyFont="1" applyFill="1" applyBorder="1" applyAlignment="1">
      <alignment horizontal="center" vertical="center" shrinkToFit="1"/>
    </xf>
    <xf numFmtId="0" fontId="34" fillId="26" borderId="0" xfId="51" applyFont="1" applyFill="1" applyAlignment="1">
      <alignment vertical="center" shrinkToFit="1"/>
    </xf>
    <xf numFmtId="0" fontId="34" fillId="26" borderId="0" xfId="51" quotePrefix="1" applyFont="1" applyFill="1">
      <alignment vertical="center"/>
    </xf>
    <xf numFmtId="0" fontId="11" fillId="26" borderId="0" xfId="46" applyFont="1" applyFill="1" applyAlignment="1">
      <alignment vertical="center"/>
    </xf>
    <xf numFmtId="0" fontId="39" fillId="26" borderId="0" xfId="46" applyFont="1" applyFill="1" applyAlignment="1">
      <alignment vertical="center"/>
    </xf>
    <xf numFmtId="0" fontId="6" fillId="26" borderId="19" xfId="46" applyFont="1" applyFill="1" applyBorder="1" applyAlignment="1">
      <alignment horizontal="center" vertical="center" shrinkToFit="1"/>
    </xf>
    <xf numFmtId="0" fontId="6" fillId="26" borderId="20" xfId="46" applyFont="1" applyFill="1" applyBorder="1" applyAlignment="1">
      <alignment vertical="center" shrinkToFit="1"/>
    </xf>
    <xf numFmtId="177" fontId="8" fillId="26" borderId="0" xfId="49" applyNumberFormat="1" applyFont="1" applyFill="1" applyBorder="1" applyAlignment="1">
      <alignment horizontal="right" vertical="center" shrinkToFit="1"/>
    </xf>
    <xf numFmtId="176" fontId="6" fillId="26" borderId="0" xfId="46" applyNumberFormat="1" applyFont="1" applyFill="1" applyBorder="1" applyAlignment="1">
      <alignment vertical="center" shrinkToFit="1"/>
    </xf>
    <xf numFmtId="0" fontId="6" fillId="26" borderId="25" xfId="46" applyFont="1" applyFill="1" applyBorder="1" applyAlignment="1">
      <alignment vertical="center" shrinkToFit="1"/>
    </xf>
    <xf numFmtId="0" fontId="6" fillId="26" borderId="35" xfId="46" applyFont="1" applyFill="1" applyBorder="1" applyAlignment="1">
      <alignment vertical="center" shrinkToFit="1"/>
    </xf>
    <xf numFmtId="0" fontId="6" fillId="26" borderId="30" xfId="46" applyFont="1" applyFill="1" applyBorder="1" applyAlignment="1">
      <alignment vertical="center" shrinkToFit="1"/>
    </xf>
    <xf numFmtId="0" fontId="6" fillId="26" borderId="0" xfId="46" applyFont="1" applyFill="1" applyBorder="1" applyAlignment="1">
      <alignment horizontal="center" vertical="center" shrinkToFit="1"/>
    </xf>
    <xf numFmtId="0" fontId="6" fillId="26" borderId="25" xfId="46" applyFont="1" applyFill="1" applyBorder="1" applyAlignment="1">
      <alignment horizontal="left" vertical="center" shrinkToFit="1"/>
    </xf>
    <xf numFmtId="176" fontId="6" fillId="26" borderId="29" xfId="46" applyNumberFormat="1" applyFont="1" applyFill="1" applyBorder="1" applyAlignment="1">
      <alignment vertical="center" shrinkToFit="1"/>
    </xf>
    <xf numFmtId="0" fontId="31" fillId="26" borderId="0" xfId="46" applyFont="1" applyFill="1" applyAlignment="1">
      <alignment vertical="center" shrinkToFit="1"/>
    </xf>
    <xf numFmtId="0" fontId="7" fillId="26" borderId="0" xfId="46" applyFont="1" applyFill="1" applyBorder="1" applyAlignment="1">
      <alignment horizontal="center" shrinkToFit="1"/>
    </xf>
    <xf numFmtId="177" fontId="8" fillId="26" borderId="0" xfId="49" applyNumberFormat="1" applyFont="1" applyFill="1" applyBorder="1" applyAlignment="1">
      <alignment horizontal="right" vertical="center"/>
    </xf>
    <xf numFmtId="0" fontId="7" fillId="25" borderId="37" xfId="46" applyFont="1" applyFill="1" applyBorder="1" applyAlignment="1" applyProtection="1">
      <alignment horizontal="right" vertical="center" shrinkToFit="1"/>
      <protection locked="0"/>
    </xf>
    <xf numFmtId="0" fontId="7" fillId="25" borderId="0" xfId="46" applyFont="1" applyFill="1" applyBorder="1" applyAlignment="1" applyProtection="1">
      <alignment horizontal="right" vertical="center" shrinkToFit="1"/>
      <protection locked="0"/>
    </xf>
    <xf numFmtId="0" fontId="7" fillId="25" borderId="31" xfId="46" applyFont="1" applyFill="1" applyBorder="1" applyAlignment="1" applyProtection="1">
      <alignment horizontal="right" vertical="center" shrinkToFit="1"/>
      <protection locked="0"/>
    </xf>
    <xf numFmtId="0" fontId="7" fillId="25" borderId="33" xfId="46" applyFont="1" applyFill="1" applyBorder="1" applyAlignment="1" applyProtection="1">
      <alignment horizontal="right" vertical="center" shrinkToFit="1"/>
      <protection locked="0"/>
    </xf>
    <xf numFmtId="0" fontId="7" fillId="25" borderId="24" xfId="46" applyFont="1" applyFill="1" applyBorder="1" applyAlignment="1" applyProtection="1">
      <alignment horizontal="right" vertical="center" shrinkToFit="1"/>
      <protection locked="0"/>
    </xf>
    <xf numFmtId="0" fontId="7" fillId="25" borderId="32" xfId="46" applyFont="1" applyFill="1" applyBorder="1" applyAlignment="1" applyProtection="1">
      <alignment horizontal="right" vertical="center" shrinkToFit="1"/>
      <protection locked="0"/>
    </xf>
    <xf numFmtId="0" fontId="7" fillId="25" borderId="34" xfId="46" applyFont="1" applyFill="1" applyBorder="1" applyAlignment="1" applyProtection="1">
      <alignment horizontal="right" vertical="center" shrinkToFit="1"/>
      <protection locked="0"/>
    </xf>
    <xf numFmtId="0" fontId="7" fillId="25" borderId="0" xfId="46" quotePrefix="1" applyFont="1" applyFill="1" applyBorder="1" applyAlignment="1" applyProtection="1">
      <alignment horizontal="right" vertical="center" shrinkToFit="1"/>
      <protection locked="0"/>
    </xf>
    <xf numFmtId="0" fontId="11" fillId="26" borderId="0" xfId="49" applyFont="1" applyFill="1" applyAlignment="1">
      <alignment vertical="center"/>
    </xf>
    <xf numFmtId="0" fontId="11" fillId="26" borderId="0" xfId="49" applyFont="1" applyFill="1" applyBorder="1" applyAlignment="1">
      <alignment vertical="center"/>
    </xf>
    <xf numFmtId="38" fontId="29" fillId="26" borderId="0" xfId="33" applyFont="1" applyFill="1" applyBorder="1" applyAlignment="1">
      <alignment horizontal="right" vertical="center" shrinkToFit="1"/>
    </xf>
    <xf numFmtId="178" fontId="30" fillId="26" borderId="0" xfId="0" applyNumberFormat="1" applyFont="1" applyFill="1" applyBorder="1" applyAlignment="1">
      <alignment vertical="center" shrinkToFit="1"/>
    </xf>
    <xf numFmtId="0" fontId="47" fillId="26" borderId="0" xfId="49" applyFont="1" applyFill="1" applyBorder="1" applyAlignment="1">
      <alignment vertical="center" shrinkToFit="1"/>
    </xf>
    <xf numFmtId="0" fontId="7" fillId="26" borderId="0" xfId="0" applyFont="1" applyFill="1" applyBorder="1" applyAlignment="1">
      <alignment vertical="center"/>
    </xf>
    <xf numFmtId="0" fontId="40" fillId="26" borderId="0" xfId="49" applyFont="1" applyFill="1" applyBorder="1" applyAlignment="1">
      <alignment horizontal="left" vertical="center"/>
    </xf>
    <xf numFmtId="0" fontId="46" fillId="26" borderId="0" xfId="49" applyFont="1" applyFill="1" applyBorder="1" applyAlignment="1">
      <alignment vertical="center"/>
    </xf>
    <xf numFmtId="0" fontId="46" fillId="26" borderId="0" xfId="49" applyFont="1" applyFill="1" applyBorder="1" applyAlignment="1">
      <alignment horizontal="center" vertical="center"/>
    </xf>
    <xf numFmtId="178" fontId="46" fillId="26" borderId="0" xfId="49" applyNumberFormat="1" applyFont="1" applyFill="1" applyBorder="1" applyAlignment="1">
      <alignment vertical="center"/>
    </xf>
    <xf numFmtId="38" fontId="40" fillId="26" borderId="0" xfId="34" applyFont="1" applyFill="1" applyBorder="1" applyAlignment="1">
      <alignment horizontal="left" vertical="center"/>
    </xf>
    <xf numFmtId="0" fontId="42" fillId="26" borderId="0" xfId="49" applyFont="1" applyFill="1" applyBorder="1" applyAlignment="1">
      <alignment vertical="center"/>
    </xf>
    <xf numFmtId="0" fontId="46" fillId="26" borderId="0" xfId="49" applyFont="1" applyFill="1" applyBorder="1" applyAlignment="1">
      <alignment vertical="center" shrinkToFit="1"/>
    </xf>
    <xf numFmtId="0" fontId="44" fillId="26" borderId="0" xfId="49" applyFont="1" applyFill="1" applyBorder="1" applyAlignment="1">
      <alignment vertical="center" shrinkToFit="1"/>
    </xf>
    <xf numFmtId="0" fontId="28" fillId="26" borderId="0" xfId="49" applyFont="1" applyFill="1" applyBorder="1" applyAlignment="1">
      <alignment vertical="center"/>
    </xf>
    <xf numFmtId="0" fontId="47" fillId="26" borderId="0" xfId="49" applyFont="1" applyFill="1" applyBorder="1" applyAlignment="1">
      <alignment horizontal="center" vertical="center" shrinkToFit="1"/>
    </xf>
    <xf numFmtId="0" fontId="28" fillId="26" borderId="86" xfId="49" applyFont="1" applyFill="1" applyBorder="1"/>
    <xf numFmtId="0" fontId="11" fillId="26" borderId="88" xfId="49" applyFont="1" applyFill="1" applyBorder="1" applyAlignment="1">
      <alignment vertical="center"/>
    </xf>
    <xf numFmtId="0" fontId="40" fillId="26" borderId="88" xfId="49" applyFont="1" applyFill="1" applyBorder="1" applyAlignment="1">
      <alignment horizontal="left" vertical="center"/>
    </xf>
    <xf numFmtId="38" fontId="40" fillId="26" borderId="88" xfId="34" applyFont="1" applyFill="1" applyBorder="1" applyAlignment="1">
      <alignment horizontal="left" vertical="center"/>
    </xf>
    <xf numFmtId="178" fontId="46" fillId="26" borderId="88" xfId="49" applyNumberFormat="1" applyFont="1" applyFill="1" applyBorder="1" applyAlignment="1">
      <alignment vertical="center"/>
    </xf>
    <xf numFmtId="0" fontId="46" fillId="26" borderId="88" xfId="49" applyFont="1" applyFill="1" applyBorder="1" applyAlignment="1">
      <alignment horizontal="center" vertical="center"/>
    </xf>
    <xf numFmtId="0" fontId="47" fillId="26" borderId="88" xfId="49" applyFont="1" applyFill="1" applyBorder="1" applyAlignment="1">
      <alignment vertical="center" shrinkToFit="1"/>
    </xf>
    <xf numFmtId="0" fontId="11" fillId="26" borderId="78" xfId="49" applyFont="1" applyFill="1" applyBorder="1" applyAlignment="1">
      <alignment vertical="center"/>
    </xf>
    <xf numFmtId="176" fontId="6" fillId="26" borderId="36" xfId="46" applyNumberFormat="1" applyFont="1" applyFill="1" applyBorder="1" applyAlignment="1">
      <alignment vertical="center" wrapText="1" shrinkToFit="1"/>
    </xf>
    <xf numFmtId="177" fontId="29" fillId="26" borderId="0" xfId="49" applyNumberFormat="1" applyFont="1" applyFill="1" applyBorder="1" applyAlignment="1">
      <alignment horizontal="center" vertical="center" shrinkToFit="1"/>
    </xf>
    <xf numFmtId="0" fontId="29" fillId="26" borderId="0" xfId="49" applyFont="1" applyFill="1" applyBorder="1" applyAlignment="1">
      <alignment horizontal="center" vertical="center" shrinkToFit="1"/>
    </xf>
    <xf numFmtId="0" fontId="29" fillId="26" borderId="0" xfId="49" applyFont="1" applyFill="1" applyBorder="1" applyAlignment="1">
      <alignment horizontal="left" vertical="center" shrinkToFit="1"/>
    </xf>
    <xf numFmtId="177" fontId="29" fillId="26" borderId="0" xfId="49" applyNumberFormat="1" applyFont="1" applyFill="1" applyBorder="1" applyAlignment="1">
      <alignment horizontal="left" vertical="center" shrinkToFit="1"/>
    </xf>
    <xf numFmtId="176" fontId="6" fillId="26" borderId="0" xfId="33" applyNumberFormat="1" applyFont="1" applyFill="1" applyBorder="1" applyAlignment="1">
      <alignment vertical="center" shrinkToFit="1"/>
    </xf>
    <xf numFmtId="0" fontId="7" fillId="24" borderId="31" xfId="46" applyFont="1" applyFill="1" applyBorder="1" applyAlignment="1">
      <alignment horizontal="right" vertical="center" shrinkToFit="1"/>
    </xf>
    <xf numFmtId="0" fontId="7" fillId="24" borderId="0" xfId="46" applyFont="1" applyFill="1" applyBorder="1" applyAlignment="1">
      <alignment horizontal="right" vertical="center" shrinkToFit="1"/>
    </xf>
    <xf numFmtId="0" fontId="7" fillId="24" borderId="19" xfId="46" applyFont="1" applyFill="1" applyBorder="1" applyAlignment="1">
      <alignment horizontal="right" vertical="center" shrinkToFit="1"/>
    </xf>
    <xf numFmtId="0" fontId="8" fillId="26" borderId="0" xfId="49" applyFont="1" applyFill="1" applyBorder="1" applyAlignment="1">
      <alignment horizontal="right" vertical="center" shrinkToFit="1"/>
    </xf>
    <xf numFmtId="0" fontId="7" fillId="27" borderId="24" xfId="46" applyFont="1" applyFill="1" applyBorder="1" applyAlignment="1">
      <alignment horizontal="right" vertical="center" shrinkToFit="1"/>
    </xf>
    <xf numFmtId="0" fontId="7" fillId="26" borderId="0" xfId="46" applyFont="1" applyFill="1" applyAlignment="1">
      <alignment vertical="center" shrinkToFit="1"/>
    </xf>
    <xf numFmtId="0" fontId="7" fillId="26" borderId="0" xfId="49" applyFont="1" applyFill="1" applyAlignment="1">
      <alignment vertical="center"/>
    </xf>
    <xf numFmtId="0" fontId="6" fillId="26" borderId="0" xfId="46" applyFont="1" applyFill="1" applyAlignment="1">
      <alignment vertical="center" shrinkToFit="1"/>
    </xf>
    <xf numFmtId="0" fontId="6" fillId="26" borderId="0" xfId="49" applyFont="1" applyFill="1" applyAlignment="1">
      <alignment vertical="center"/>
    </xf>
    <xf numFmtId="0" fontId="6" fillId="26" borderId="0" xfId="46" applyFont="1" applyFill="1" applyAlignment="1">
      <alignment vertical="center"/>
    </xf>
    <xf numFmtId="0" fontId="49" fillId="26" borderId="0" xfId="46" applyFont="1" applyFill="1" applyAlignment="1">
      <alignment vertical="center"/>
    </xf>
    <xf numFmtId="0" fontId="49" fillId="26" borderId="0" xfId="46" applyFont="1" applyFill="1" applyAlignment="1">
      <alignment vertical="center" shrinkToFit="1"/>
    </xf>
    <xf numFmtId="0" fontId="48" fillId="26" borderId="0" xfId="46" applyFont="1" applyFill="1" applyAlignment="1">
      <alignment vertical="center" shrinkToFit="1"/>
    </xf>
    <xf numFmtId="0" fontId="38" fillId="26" borderId="0" xfId="46" applyFill="1"/>
    <xf numFmtId="0" fontId="7" fillId="26" borderId="40" xfId="46" applyFont="1" applyFill="1" applyBorder="1" applyAlignment="1">
      <alignment horizontal="center" shrinkToFit="1"/>
    </xf>
    <xf numFmtId="0" fontId="7" fillId="26" borderId="39" xfId="46" applyFont="1" applyFill="1" applyBorder="1" applyAlignment="1">
      <alignment horizontal="center" shrinkToFit="1"/>
    </xf>
    <xf numFmtId="0" fontId="7" fillId="26" borderId="38" xfId="46" applyFont="1" applyFill="1" applyBorder="1" applyAlignment="1">
      <alignment horizontal="center" shrinkToFit="1"/>
    </xf>
    <xf numFmtId="0" fontId="7" fillId="26" borderId="23" xfId="46" applyFont="1" applyFill="1" applyBorder="1" applyAlignment="1">
      <alignment shrinkToFit="1"/>
    </xf>
    <xf numFmtId="0" fontId="7" fillId="26" borderId="0" xfId="46" applyFont="1" applyFill="1" applyBorder="1" applyAlignment="1">
      <alignment shrinkToFit="1"/>
    </xf>
    <xf numFmtId="0" fontId="7" fillId="26" borderId="28" xfId="46" applyFont="1" applyFill="1" applyBorder="1" applyAlignment="1">
      <alignment horizontal="center" shrinkToFit="1"/>
    </xf>
    <xf numFmtId="0" fontId="7" fillId="26" borderId="27" xfId="46" applyFont="1" applyFill="1" applyBorder="1" applyAlignment="1">
      <alignment horizontal="center" shrinkToFit="1"/>
    </xf>
    <xf numFmtId="0" fontId="7" fillId="26" borderId="26" xfId="46" applyFont="1" applyFill="1" applyBorder="1" applyAlignment="1">
      <alignment horizontal="center" shrinkToFit="1"/>
    </xf>
    <xf numFmtId="0" fontId="7" fillId="26" borderId="22" xfId="46" applyFont="1" applyFill="1" applyBorder="1" applyAlignment="1">
      <alignment shrinkToFit="1"/>
    </xf>
    <xf numFmtId="38" fontId="7" fillId="26" borderId="23" xfId="34" applyFont="1" applyFill="1" applyBorder="1" applyAlignment="1">
      <alignment horizontal="center" shrinkToFit="1"/>
    </xf>
    <xf numFmtId="38" fontId="7" fillId="26" borderId="0" xfId="34" applyFont="1" applyFill="1" applyBorder="1" applyAlignment="1">
      <alignment horizontal="center" shrinkToFit="1"/>
    </xf>
    <xf numFmtId="38" fontId="7" fillId="26" borderId="22" xfId="46" applyNumberFormat="1" applyFont="1" applyFill="1" applyBorder="1" applyAlignment="1">
      <alignment horizontal="center" shrinkToFit="1"/>
    </xf>
    <xf numFmtId="0" fontId="7" fillId="26" borderId="23" xfId="46" applyFont="1" applyFill="1" applyBorder="1" applyAlignment="1">
      <alignment horizontal="center" shrinkToFit="1"/>
    </xf>
    <xf numFmtId="0" fontId="7" fillId="26" borderId="22" xfId="46" applyFont="1" applyFill="1" applyBorder="1" applyAlignment="1">
      <alignment horizontal="center" shrinkToFit="1"/>
    </xf>
    <xf numFmtId="0" fontId="7" fillId="26" borderId="28" xfId="46" applyFont="1" applyFill="1" applyBorder="1" applyAlignment="1">
      <alignment shrinkToFit="1"/>
    </xf>
    <xf numFmtId="0" fontId="7" fillId="26" borderId="27" xfId="46" applyFont="1" applyFill="1" applyBorder="1" applyAlignment="1">
      <alignment shrinkToFit="1"/>
    </xf>
    <xf numFmtId="0" fontId="7" fillId="26" borderId="26" xfId="46" applyFont="1" applyFill="1" applyBorder="1" applyAlignment="1">
      <alignment shrinkToFit="1"/>
    </xf>
    <xf numFmtId="0" fontId="7" fillId="26" borderId="17" xfId="46" applyFont="1" applyFill="1" applyBorder="1" applyAlignment="1">
      <alignment shrinkToFit="1"/>
    </xf>
    <xf numFmtId="0" fontId="7" fillId="26" borderId="16" xfId="46" applyFont="1" applyFill="1" applyBorder="1" applyAlignment="1">
      <alignment shrinkToFit="1"/>
    </xf>
    <xf numFmtId="0" fontId="7" fillId="26" borderId="17" xfId="46" applyFont="1" applyFill="1" applyBorder="1" applyAlignment="1">
      <alignment horizontal="center" shrinkToFit="1"/>
    </xf>
    <xf numFmtId="0" fontId="7" fillId="26" borderId="16" xfId="46" applyFont="1" applyFill="1" applyBorder="1" applyAlignment="1">
      <alignment horizontal="center" shrinkToFit="1"/>
    </xf>
    <xf numFmtId="0" fontId="7" fillId="26" borderId="15" xfId="46" applyFont="1" applyFill="1" applyBorder="1" applyAlignment="1">
      <alignment horizontal="center" shrinkToFit="1"/>
    </xf>
    <xf numFmtId="0" fontId="7" fillId="26" borderId="15" xfId="46" applyFont="1" applyFill="1" applyBorder="1" applyAlignment="1">
      <alignment shrinkToFit="1"/>
    </xf>
    <xf numFmtId="38" fontId="7" fillId="26" borderId="23" xfId="34" applyFont="1" applyFill="1" applyBorder="1" applyAlignment="1">
      <alignment shrinkToFit="1"/>
    </xf>
    <xf numFmtId="38" fontId="7" fillId="26" borderId="0" xfId="34" applyFont="1" applyFill="1" applyBorder="1" applyAlignment="1">
      <alignment shrinkToFit="1"/>
    </xf>
    <xf numFmtId="38" fontId="7" fillId="26" borderId="22" xfId="46" applyNumberFormat="1" applyFont="1" applyFill="1" applyBorder="1" applyAlignment="1">
      <alignment shrinkToFit="1"/>
    </xf>
    <xf numFmtId="38" fontId="7" fillId="26" borderId="28" xfId="34" applyFont="1" applyFill="1" applyBorder="1" applyAlignment="1">
      <alignment shrinkToFit="1"/>
    </xf>
    <xf numFmtId="38" fontId="7" fillId="26" borderId="27" xfId="34" applyFont="1" applyFill="1" applyBorder="1" applyAlignment="1">
      <alignment shrinkToFit="1"/>
    </xf>
    <xf numFmtId="38" fontId="7" fillId="26" borderId="17" xfId="34" applyFont="1" applyFill="1" applyBorder="1" applyAlignment="1">
      <alignment shrinkToFit="1"/>
    </xf>
    <xf numFmtId="38" fontId="7" fillId="26" borderId="16" xfId="34" applyFont="1" applyFill="1" applyBorder="1" applyAlignment="1">
      <alignment shrinkToFit="1"/>
    </xf>
    <xf numFmtId="0" fontId="31" fillId="26" borderId="27" xfId="46" applyFont="1" applyFill="1" applyBorder="1" applyAlignment="1">
      <alignment horizontal="left"/>
    </xf>
    <xf numFmtId="0" fontId="31" fillId="26" borderId="27" xfId="46" applyFont="1" applyFill="1" applyBorder="1" applyAlignment="1">
      <alignment horizontal="center"/>
    </xf>
    <xf numFmtId="0" fontId="31" fillId="26" borderId="26" xfId="46" applyFont="1" applyFill="1" applyBorder="1" applyAlignment="1">
      <alignment horizontal="center"/>
    </xf>
    <xf numFmtId="0" fontId="31" fillId="26" borderId="40" xfId="46" applyFont="1" applyFill="1" applyBorder="1" applyAlignment="1">
      <alignment horizontal="center" shrinkToFit="1"/>
    </xf>
    <xf numFmtId="0" fontId="31" fillId="26" borderId="39" xfId="46" applyFont="1" applyFill="1" applyBorder="1" applyAlignment="1">
      <alignment horizontal="center" shrinkToFit="1"/>
    </xf>
    <xf numFmtId="0" fontId="31" fillId="26" borderId="38" xfId="46" applyFont="1" applyFill="1" applyBorder="1" applyAlignment="1">
      <alignment horizontal="center" shrinkToFit="1"/>
    </xf>
    <xf numFmtId="0" fontId="31" fillId="26" borderId="23" xfId="46" applyFont="1" applyFill="1" applyBorder="1" applyAlignment="1">
      <alignment shrinkToFit="1"/>
    </xf>
    <xf numFmtId="0" fontId="31" fillId="26" borderId="0" xfId="46" applyFont="1" applyFill="1" applyBorder="1" applyAlignment="1">
      <alignment shrinkToFit="1"/>
    </xf>
    <xf numFmtId="38" fontId="31" fillId="26" borderId="23" xfId="34" applyFont="1" applyFill="1" applyBorder="1" applyAlignment="1">
      <alignment shrinkToFit="1"/>
    </xf>
    <xf numFmtId="38" fontId="31" fillId="26" borderId="0" xfId="34" applyFont="1" applyFill="1" applyBorder="1" applyAlignment="1">
      <alignment shrinkToFit="1"/>
    </xf>
    <xf numFmtId="0" fontId="31" fillId="26" borderId="22" xfId="46" applyFont="1" applyFill="1" applyBorder="1" applyAlignment="1">
      <alignment shrinkToFit="1"/>
    </xf>
    <xf numFmtId="0" fontId="31" fillId="26" borderId="28" xfId="46" applyFont="1" applyFill="1" applyBorder="1" applyAlignment="1">
      <alignment shrinkToFit="1"/>
    </xf>
    <xf numFmtId="0" fontId="31" fillId="26" borderId="27" xfId="46" applyFont="1" applyFill="1" applyBorder="1" applyAlignment="1">
      <alignment shrinkToFit="1"/>
    </xf>
    <xf numFmtId="38" fontId="31" fillId="26" borderId="28" xfId="34" applyFont="1" applyFill="1" applyBorder="1" applyAlignment="1">
      <alignment shrinkToFit="1"/>
    </xf>
    <xf numFmtId="38" fontId="31" fillId="26" borderId="27" xfId="34" applyFont="1" applyFill="1" applyBorder="1" applyAlignment="1">
      <alignment shrinkToFit="1"/>
    </xf>
    <xf numFmtId="0" fontId="31" fillId="26" borderId="26" xfId="46" applyFont="1" applyFill="1" applyBorder="1" applyAlignment="1">
      <alignment shrinkToFit="1"/>
    </xf>
    <xf numFmtId="0" fontId="31" fillId="26" borderId="17" xfId="46" applyFont="1" applyFill="1" applyBorder="1" applyAlignment="1">
      <alignment shrinkToFit="1"/>
    </xf>
    <xf numFmtId="0" fontId="31" fillId="26" borderId="16" xfId="46" applyFont="1" applyFill="1" applyBorder="1" applyAlignment="1">
      <alignment shrinkToFit="1"/>
    </xf>
    <xf numFmtId="38" fontId="31" fillId="26" borderId="17" xfId="34" applyFont="1" applyFill="1" applyBorder="1" applyAlignment="1">
      <alignment shrinkToFit="1"/>
    </xf>
    <xf numFmtId="38" fontId="31" fillId="26" borderId="16" xfId="34" applyFont="1" applyFill="1" applyBorder="1" applyAlignment="1">
      <alignment shrinkToFit="1"/>
    </xf>
    <xf numFmtId="0" fontId="31" fillId="26" borderId="15" xfId="46" applyFont="1" applyFill="1" applyBorder="1" applyAlignment="1">
      <alignment shrinkToFit="1"/>
    </xf>
    <xf numFmtId="0" fontId="31" fillId="26" borderId="0" xfId="46" applyFont="1" applyFill="1" applyBorder="1" applyAlignment="1">
      <alignment horizontal="center"/>
    </xf>
    <xf numFmtId="0" fontId="31" fillId="26" borderId="0" xfId="46" applyFont="1" applyFill="1" applyBorder="1" applyAlignment="1">
      <alignment horizontal="center" shrinkToFit="1"/>
    </xf>
    <xf numFmtId="0" fontId="33" fillId="26" borderId="0" xfId="49" applyFont="1" applyFill="1" applyBorder="1" applyAlignment="1">
      <alignment horizontal="right" vertical="center" shrinkToFit="1"/>
    </xf>
    <xf numFmtId="0" fontId="33" fillId="26" borderId="77" xfId="49" applyFont="1" applyFill="1" applyBorder="1" applyAlignment="1">
      <alignment horizontal="right" vertical="center" shrinkToFit="1"/>
    </xf>
    <xf numFmtId="0" fontId="51" fillId="26" borderId="0" xfId="46" applyFont="1" applyFill="1" applyAlignment="1">
      <alignment vertical="center"/>
    </xf>
    <xf numFmtId="0" fontId="52" fillId="26" borderId="0" xfId="46" applyFont="1" applyFill="1" applyAlignment="1">
      <alignment vertical="center"/>
    </xf>
    <xf numFmtId="0" fontId="40" fillId="26" borderId="0" xfId="46" applyFont="1" applyFill="1" applyAlignment="1">
      <alignment vertical="center"/>
    </xf>
    <xf numFmtId="0" fontId="53" fillId="26" borderId="0" xfId="46" applyFont="1" applyFill="1" applyAlignment="1">
      <alignment vertical="center"/>
    </xf>
    <xf numFmtId="0" fontId="40" fillId="26" borderId="0" xfId="46" applyFont="1" applyFill="1" applyAlignment="1">
      <alignment horizontal="left" vertical="center"/>
    </xf>
    <xf numFmtId="0" fontId="11" fillId="26" borderId="0" xfId="46" applyFont="1" applyFill="1" applyAlignment="1">
      <alignment horizontal="left" vertical="center"/>
    </xf>
    <xf numFmtId="0" fontId="54" fillId="26" borderId="0" xfId="46" applyFont="1" applyFill="1" applyAlignment="1">
      <alignment vertical="center"/>
    </xf>
    <xf numFmtId="0" fontId="11" fillId="26" borderId="0" xfId="46" applyFont="1" applyFill="1" applyAlignment="1">
      <alignment horizontal="left" vertical="center" shrinkToFit="1"/>
    </xf>
    <xf numFmtId="0" fontId="28" fillId="26" borderId="0" xfId="0" applyFont="1" applyFill="1" applyAlignment="1">
      <alignment vertical="center"/>
    </xf>
    <xf numFmtId="176" fontId="0" fillId="26" borderId="0" xfId="0" applyNumberFormat="1" applyFill="1" applyBorder="1" applyAlignment="1">
      <alignment vertical="center" shrinkToFit="1"/>
    </xf>
    <xf numFmtId="0" fontId="11" fillId="26" borderId="0" xfId="0" applyFont="1" applyFill="1" applyAlignment="1">
      <alignment shrinkToFit="1"/>
    </xf>
    <xf numFmtId="176" fontId="0" fillId="26" borderId="0" xfId="0" applyNumberFormat="1" applyFill="1" applyBorder="1" applyAlignment="1">
      <alignment horizontal="center" vertical="center" shrinkToFit="1"/>
    </xf>
    <xf numFmtId="0" fontId="55" fillId="26" borderId="0" xfId="46" applyFont="1" applyFill="1" applyBorder="1" applyAlignment="1">
      <alignment horizontal="left" vertical="center" shrinkToFit="1"/>
    </xf>
    <xf numFmtId="0" fontId="56" fillId="26" borderId="0" xfId="46" applyFont="1" applyFill="1" applyBorder="1" applyAlignment="1">
      <alignment horizontal="left" vertical="center" shrinkToFit="1"/>
    </xf>
    <xf numFmtId="0" fontId="32" fillId="26" borderId="0" xfId="0" applyFont="1" applyFill="1" applyBorder="1"/>
    <xf numFmtId="0" fontId="33" fillId="26" borderId="0" xfId="0" applyFont="1" applyFill="1" applyBorder="1" applyAlignment="1">
      <alignment vertical="center"/>
    </xf>
    <xf numFmtId="0" fontId="28" fillId="26" borderId="0" xfId="0" applyFont="1" applyFill="1"/>
    <xf numFmtId="176" fontId="6" fillId="26" borderId="86" xfId="46" applyNumberFormat="1" applyFont="1" applyFill="1" applyBorder="1" applyAlignment="1">
      <alignment vertical="center" shrinkToFit="1"/>
    </xf>
    <xf numFmtId="0" fontId="8" fillId="26" borderId="0" xfId="49" applyFont="1" applyFill="1" applyBorder="1" applyAlignment="1">
      <alignment horizontal="right" vertical="center"/>
    </xf>
    <xf numFmtId="0" fontId="6" fillId="26" borderId="83" xfId="46" applyFont="1" applyFill="1" applyBorder="1" applyAlignment="1">
      <alignment horizontal="center" vertical="center" shrinkToFit="1"/>
    </xf>
    <xf numFmtId="176" fontId="6" fillId="26" borderId="86" xfId="33" applyNumberFormat="1" applyFont="1" applyFill="1" applyBorder="1" applyAlignment="1">
      <alignment vertical="center" shrinkToFit="1"/>
    </xf>
    <xf numFmtId="38" fontId="0" fillId="26" borderId="48" xfId="33" applyFont="1" applyFill="1" applyBorder="1" applyAlignment="1">
      <alignment horizontal="center" vertical="center" shrinkToFit="1"/>
    </xf>
    <xf numFmtId="38" fontId="0" fillId="26" borderId="49" xfId="33" applyFont="1" applyFill="1" applyBorder="1" applyAlignment="1">
      <alignment horizontal="center" vertical="center" shrinkToFit="1"/>
    </xf>
    <xf numFmtId="0" fontId="6" fillId="26" borderId="0" xfId="46" applyFont="1" applyFill="1" applyBorder="1" applyAlignment="1">
      <alignment horizontal="center" vertical="center"/>
    </xf>
    <xf numFmtId="0" fontId="33" fillId="26" borderId="0" xfId="49" applyFont="1" applyFill="1" applyBorder="1" applyAlignment="1">
      <alignment vertical="top" shrinkToFit="1"/>
    </xf>
    <xf numFmtId="0" fontId="33" fillId="26" borderId="80" xfId="49" applyFont="1" applyFill="1" applyBorder="1" applyAlignment="1">
      <alignment horizontal="right" vertical="center" shrinkToFit="1"/>
    </xf>
    <xf numFmtId="0" fontId="33" fillId="26" borderId="81" xfId="49" applyFont="1" applyFill="1" applyBorder="1" applyAlignment="1">
      <alignment horizontal="right" vertical="center" shrinkToFit="1"/>
    </xf>
    <xf numFmtId="176" fontId="6" fillId="26" borderId="95" xfId="46" applyNumberFormat="1" applyFont="1" applyFill="1" applyBorder="1" applyAlignment="1">
      <alignment vertical="center" shrinkToFit="1"/>
    </xf>
    <xf numFmtId="176" fontId="6" fillId="26" borderId="10" xfId="46" applyNumberFormat="1" applyFont="1" applyFill="1" applyBorder="1" applyAlignment="1">
      <alignment vertical="center" shrinkToFit="1"/>
    </xf>
    <xf numFmtId="0" fontId="28" fillId="26" borderId="0" xfId="49" applyFont="1" applyFill="1" applyBorder="1"/>
    <xf numFmtId="0" fontId="28" fillId="26" borderId="0" xfId="49" applyFont="1" applyFill="1" applyBorder="1" applyAlignment="1">
      <alignment horizontal="right" vertical="center" shrinkToFit="1"/>
    </xf>
    <xf numFmtId="0" fontId="28" fillId="26" borderId="86" xfId="49" applyFont="1" applyFill="1" applyBorder="1" applyAlignment="1">
      <alignment horizontal="right" vertical="center" shrinkToFit="1"/>
    </xf>
    <xf numFmtId="0" fontId="33" fillId="26" borderId="83" xfId="49" applyFont="1" applyFill="1" applyBorder="1" applyAlignment="1">
      <alignment horizontal="right" vertical="center" shrinkToFit="1"/>
    </xf>
    <xf numFmtId="0" fontId="33" fillId="26" borderId="85" xfId="49" applyFont="1" applyFill="1" applyBorder="1" applyAlignment="1">
      <alignment horizontal="right" vertical="center" shrinkToFit="1"/>
    </xf>
    <xf numFmtId="0" fontId="33" fillId="26" borderId="86" xfId="49" applyFont="1" applyFill="1" applyBorder="1" applyAlignment="1">
      <alignment horizontal="right" vertical="center" shrinkToFit="1"/>
    </xf>
    <xf numFmtId="0" fontId="6" fillId="26" borderId="0" xfId="46" applyFont="1" applyFill="1" applyBorder="1" applyAlignment="1">
      <alignment vertical="center" shrinkToFit="1"/>
    </xf>
    <xf numFmtId="0" fontId="33" fillId="26" borderId="87" xfId="49" applyFont="1" applyFill="1" applyBorder="1" applyAlignment="1">
      <alignment vertical="center" shrinkToFit="1"/>
    </xf>
    <xf numFmtId="0" fontId="33" fillId="26" borderId="79" xfId="49" applyFont="1" applyFill="1" applyBorder="1" applyAlignment="1">
      <alignment vertical="center" shrinkToFit="1"/>
    </xf>
    <xf numFmtId="0" fontId="11" fillId="26" borderId="87" xfId="49" applyFont="1" applyFill="1" applyBorder="1" applyAlignment="1">
      <alignment vertical="center"/>
    </xf>
    <xf numFmtId="0" fontId="11" fillId="26" borderId="85" xfId="49" applyFont="1" applyFill="1" applyBorder="1" applyAlignment="1">
      <alignment vertical="center"/>
    </xf>
    <xf numFmtId="0" fontId="11" fillId="26" borderId="79" xfId="49" applyFont="1" applyFill="1" applyBorder="1" applyAlignment="1">
      <alignment vertical="center"/>
    </xf>
    <xf numFmtId="0" fontId="11" fillId="26" borderId="83" xfId="49" applyFont="1" applyFill="1" applyBorder="1" applyAlignment="1">
      <alignment vertical="center"/>
    </xf>
    <xf numFmtId="0" fontId="8" fillId="26" borderId="0" xfId="49" applyFont="1" applyFill="1" applyBorder="1" applyAlignment="1">
      <alignment vertical="center" shrinkToFit="1"/>
    </xf>
    <xf numFmtId="0" fontId="8" fillId="26" borderId="0" xfId="49" applyFont="1" applyFill="1" applyBorder="1" applyAlignment="1">
      <alignment vertical="center"/>
    </xf>
    <xf numFmtId="178" fontId="42" fillId="26" borderId="0" xfId="49" applyNumberFormat="1" applyFont="1" applyFill="1" applyBorder="1" applyAlignment="1">
      <alignment horizontal="center" vertical="center" shrinkToFit="1"/>
    </xf>
    <xf numFmtId="0" fontId="27" fillId="26" borderId="0" xfId="49" applyFont="1" applyFill="1" applyBorder="1" applyAlignment="1">
      <alignment horizontal="left" vertical="center"/>
    </xf>
    <xf numFmtId="0" fontId="11" fillId="26" borderId="82" xfId="49" applyFont="1" applyFill="1" applyBorder="1" applyAlignment="1">
      <alignment vertical="center"/>
    </xf>
    <xf numFmtId="0" fontId="57" fillId="26" borderId="0" xfId="49" applyFont="1" applyFill="1" applyAlignment="1">
      <alignment horizontal="right" vertical="center"/>
    </xf>
    <xf numFmtId="0" fontId="50" fillId="26" borderId="0" xfId="46" applyFont="1" applyFill="1" applyAlignment="1">
      <alignment horizontal="left" vertical="center"/>
    </xf>
    <xf numFmtId="0" fontId="58" fillId="26" borderId="0" xfId="46" applyFont="1" applyFill="1" applyAlignment="1">
      <alignment vertical="center"/>
    </xf>
    <xf numFmtId="0" fontId="59" fillId="26" borderId="0" xfId="49" applyFont="1" applyFill="1" applyBorder="1" applyAlignment="1">
      <alignment vertical="center" shrinkToFit="1"/>
    </xf>
    <xf numFmtId="0" fontId="28" fillId="26" borderId="0" xfId="49" applyFont="1" applyFill="1" applyAlignment="1">
      <alignment horizontal="left" vertical="top"/>
    </xf>
    <xf numFmtId="0" fontId="7" fillId="26" borderId="0" xfId="46" applyFont="1" applyFill="1" applyAlignment="1">
      <alignment horizontal="center" vertical="center" shrinkToFit="1"/>
    </xf>
    <xf numFmtId="0" fontId="28" fillId="26" borderId="87" xfId="49" applyFont="1" applyFill="1" applyBorder="1" applyAlignment="1">
      <alignment horizontal="right" vertical="center" shrinkToFit="1"/>
    </xf>
    <xf numFmtId="176" fontId="29" fillId="26" borderId="29" xfId="46" applyNumberFormat="1" applyFont="1" applyFill="1" applyBorder="1" applyAlignment="1">
      <alignment vertical="top" shrinkToFit="1"/>
    </xf>
    <xf numFmtId="176" fontId="29" fillId="26" borderId="10" xfId="46" applyNumberFormat="1" applyFont="1" applyFill="1" applyBorder="1" applyAlignment="1">
      <alignment vertical="top" shrinkToFit="1"/>
    </xf>
    <xf numFmtId="176" fontId="29" fillId="26" borderId="36" xfId="46" applyNumberFormat="1" applyFont="1" applyFill="1" applyBorder="1" applyAlignment="1">
      <alignment vertical="top" shrinkToFit="1"/>
    </xf>
    <xf numFmtId="0" fontId="11" fillId="26" borderId="0" xfId="49" applyFont="1" applyFill="1" applyAlignment="1">
      <alignment vertical="center" shrinkToFit="1"/>
    </xf>
    <xf numFmtId="176" fontId="6" fillId="26" borderId="36" xfId="46" applyNumberFormat="1" applyFont="1" applyFill="1" applyBorder="1" applyAlignment="1">
      <alignment vertical="center" shrinkToFit="1"/>
    </xf>
    <xf numFmtId="38" fontId="6" fillId="26" borderId="86" xfId="33" applyFont="1" applyFill="1" applyBorder="1" applyAlignment="1">
      <alignment vertical="center" shrinkToFit="1"/>
    </xf>
    <xf numFmtId="38" fontId="6" fillId="26" borderId="0" xfId="33" applyFont="1" applyFill="1" applyBorder="1" applyAlignment="1">
      <alignment vertical="center" shrinkToFit="1"/>
    </xf>
    <xf numFmtId="38" fontId="6" fillId="26" borderId="10" xfId="33" applyFont="1" applyFill="1" applyBorder="1" applyAlignment="1">
      <alignment vertical="center" shrinkToFit="1"/>
    </xf>
    <xf numFmtId="38" fontId="29" fillId="26" borderId="29" xfId="33" applyFont="1" applyFill="1" applyBorder="1" applyAlignment="1">
      <alignment vertical="top" shrinkToFit="1"/>
    </xf>
    <xf numFmtId="38" fontId="29" fillId="26" borderId="10" xfId="33" applyFont="1" applyFill="1" applyBorder="1" applyAlignment="1">
      <alignment vertical="top" shrinkToFit="1"/>
    </xf>
    <xf numFmtId="0" fontId="57" fillId="26" borderId="0" xfId="49" applyFont="1" applyFill="1" applyBorder="1" applyAlignment="1">
      <alignment vertical="center"/>
    </xf>
    <xf numFmtId="0" fontId="11" fillId="26" borderId="0" xfId="49" applyFont="1" applyFill="1" applyAlignment="1">
      <alignment horizontal="right" vertical="center"/>
    </xf>
    <xf numFmtId="0" fontId="28" fillId="26" borderId="0" xfId="49" applyFont="1" applyFill="1" applyAlignment="1">
      <alignment vertical="center"/>
    </xf>
    <xf numFmtId="0" fontId="11" fillId="26" borderId="0" xfId="49" applyFont="1" applyFill="1" applyBorder="1" applyAlignment="1">
      <alignment horizontal="right" vertical="center"/>
    </xf>
    <xf numFmtId="0" fontId="33" fillId="26" borderId="97" xfId="49" applyFont="1" applyFill="1" applyBorder="1" applyAlignment="1">
      <alignment vertical="center" shrinkToFit="1"/>
    </xf>
    <xf numFmtId="0" fontId="46" fillId="26" borderId="0" xfId="49" applyFont="1" applyFill="1" applyBorder="1" applyAlignment="1">
      <alignment horizontal="right" vertical="center" shrinkToFit="1"/>
    </xf>
    <xf numFmtId="0" fontId="7" fillId="26" borderId="86" xfId="49" applyFont="1" applyFill="1" applyBorder="1" applyAlignment="1">
      <alignment horizontal="right" vertical="center" shrinkToFit="1"/>
    </xf>
    <xf numFmtId="0" fontId="7" fillId="26" borderId="0" xfId="49" applyFont="1" applyFill="1" applyBorder="1" applyAlignment="1">
      <alignment horizontal="right" vertical="center" shrinkToFit="1"/>
    </xf>
    <xf numFmtId="0" fontId="7" fillId="26" borderId="87" xfId="49" applyFont="1" applyFill="1" applyBorder="1" applyAlignment="1">
      <alignment vertical="center" shrinkToFit="1"/>
    </xf>
    <xf numFmtId="0" fontId="7" fillId="26" borderId="81" xfId="49" applyFont="1" applyFill="1" applyBorder="1" applyAlignment="1">
      <alignment horizontal="right" vertical="center" shrinkToFit="1"/>
    </xf>
    <xf numFmtId="0" fontId="7" fillId="26" borderId="97" xfId="49" applyFont="1" applyFill="1" applyBorder="1" applyAlignment="1">
      <alignment vertical="center" shrinkToFit="1"/>
    </xf>
    <xf numFmtId="0" fontId="7" fillId="26" borderId="83" xfId="49" applyFont="1" applyFill="1" applyBorder="1" applyAlignment="1">
      <alignment horizontal="right" vertical="center" shrinkToFit="1"/>
    </xf>
    <xf numFmtId="0" fontId="7" fillId="26" borderId="0" xfId="49" applyFont="1" applyFill="1" applyBorder="1" applyAlignment="1">
      <alignment vertical="center" shrinkToFit="1"/>
    </xf>
    <xf numFmtId="0" fontId="7" fillId="26" borderId="81" xfId="49" applyFont="1" applyFill="1" applyBorder="1" applyAlignment="1">
      <alignment vertical="center" shrinkToFit="1"/>
    </xf>
    <xf numFmtId="0" fontId="33" fillId="26" borderId="100" xfId="49" applyFont="1" applyFill="1" applyBorder="1" applyAlignment="1">
      <alignment vertical="center" shrinkToFit="1"/>
    </xf>
    <xf numFmtId="0" fontId="11" fillId="26" borderId="100" xfId="49" applyFont="1" applyFill="1" applyBorder="1" applyAlignment="1">
      <alignment vertical="center"/>
    </xf>
    <xf numFmtId="0" fontId="33" fillId="26" borderId="99" xfId="49" applyFont="1" applyFill="1" applyBorder="1" applyAlignment="1">
      <alignment horizontal="right" vertical="center" shrinkToFit="1"/>
    </xf>
    <xf numFmtId="0" fontId="28" fillId="26" borderId="97" xfId="49" applyFont="1" applyFill="1" applyBorder="1" applyAlignment="1">
      <alignment horizontal="right" vertical="center" shrinkToFit="1"/>
    </xf>
    <xf numFmtId="0" fontId="11" fillId="26" borderId="97" xfId="49" applyFont="1" applyFill="1" applyBorder="1" applyAlignment="1">
      <alignment vertical="center"/>
    </xf>
    <xf numFmtId="0" fontId="33" fillId="26" borderId="104" xfId="49" applyFont="1" applyFill="1" applyBorder="1" applyAlignment="1">
      <alignment horizontal="right" vertical="center" shrinkToFit="1"/>
    </xf>
    <xf numFmtId="0" fontId="7" fillId="26" borderId="99" xfId="49" applyFont="1" applyFill="1" applyBorder="1" applyAlignment="1">
      <alignment horizontal="right" vertical="center" shrinkToFit="1"/>
    </xf>
    <xf numFmtId="0" fontId="46" fillId="26" borderId="97" xfId="49" applyFont="1" applyFill="1" applyBorder="1" applyAlignment="1">
      <alignment horizontal="right" vertical="center" shrinkToFit="1"/>
    </xf>
    <xf numFmtId="0" fontId="7" fillId="26" borderId="97" xfId="49" applyFont="1" applyFill="1" applyBorder="1" applyAlignment="1">
      <alignment horizontal="right" vertical="center" shrinkToFit="1"/>
    </xf>
    <xf numFmtId="0" fontId="33" fillId="26" borderId="97" xfId="49" applyFont="1" applyFill="1" applyBorder="1" applyAlignment="1">
      <alignment horizontal="right" vertical="center" shrinkToFit="1"/>
    </xf>
    <xf numFmtId="0" fontId="46" fillId="26" borderId="0" xfId="49" applyFont="1" applyFill="1" applyAlignment="1">
      <alignment vertical="center"/>
    </xf>
    <xf numFmtId="0" fontId="46" fillId="26" borderId="82" xfId="49" applyFont="1" applyFill="1" applyBorder="1" applyAlignment="1">
      <alignment vertical="center"/>
    </xf>
    <xf numFmtId="0" fontId="33" fillId="26" borderId="102" xfId="49" applyFont="1" applyFill="1" applyBorder="1" applyAlignment="1">
      <alignment horizontal="right" vertical="center" shrinkToFit="1"/>
    </xf>
    <xf numFmtId="0" fontId="7" fillId="26" borderId="102" xfId="49" applyFont="1" applyFill="1" applyBorder="1" applyAlignment="1">
      <alignment horizontal="right" vertical="center" shrinkToFit="1"/>
    </xf>
    <xf numFmtId="0" fontId="7" fillId="26" borderId="103" xfId="49" applyFont="1" applyFill="1" applyBorder="1" applyAlignment="1">
      <alignment horizontal="right" vertical="center" shrinkToFit="1"/>
    </xf>
    <xf numFmtId="0" fontId="46" fillId="26" borderId="105" xfId="49" applyFont="1" applyFill="1" applyBorder="1" applyAlignment="1">
      <alignment vertical="center" shrinkToFit="1"/>
    </xf>
    <xf numFmtId="0" fontId="46" fillId="26" borderId="106" xfId="49" applyFont="1" applyFill="1" applyBorder="1" applyAlignment="1">
      <alignment horizontal="right" vertical="center" shrinkToFit="1"/>
    </xf>
    <xf numFmtId="0" fontId="33" fillId="26" borderId="0" xfId="49" applyFont="1" applyFill="1" applyBorder="1" applyAlignment="1">
      <alignment vertical="center" shrinkToFit="1"/>
    </xf>
    <xf numFmtId="0" fontId="33" fillId="26" borderId="103" xfId="49" applyFont="1" applyFill="1" applyBorder="1" applyAlignment="1">
      <alignment horizontal="right" vertical="center" shrinkToFit="1"/>
    </xf>
    <xf numFmtId="0" fontId="33" fillId="26" borderId="103" xfId="49" applyFont="1" applyFill="1" applyBorder="1" applyAlignment="1">
      <alignment vertical="center" shrinkToFit="1"/>
    </xf>
    <xf numFmtId="0" fontId="46" fillId="26" borderId="107" xfId="49" applyFont="1" applyFill="1" applyBorder="1" applyAlignment="1">
      <alignment vertical="center" shrinkToFit="1"/>
    </xf>
    <xf numFmtId="0" fontId="46" fillId="26" borderId="102" xfId="49" applyFont="1" applyFill="1" applyBorder="1" applyAlignment="1">
      <alignment vertical="center"/>
    </xf>
    <xf numFmtId="0" fontId="7" fillId="26" borderId="103" xfId="49" applyFont="1" applyFill="1" applyBorder="1" applyAlignment="1">
      <alignment vertical="center" shrinkToFit="1"/>
    </xf>
    <xf numFmtId="0" fontId="11" fillId="26" borderId="99" xfId="49" applyFont="1" applyFill="1" applyBorder="1" applyAlignment="1">
      <alignment vertical="center"/>
    </xf>
    <xf numFmtId="0" fontId="46" fillId="26" borderId="104" xfId="49" applyFont="1" applyFill="1" applyBorder="1" applyAlignment="1">
      <alignment vertical="center" shrinkToFit="1"/>
    </xf>
    <xf numFmtId="0" fontId="33" fillId="26" borderId="100" xfId="49" applyFont="1" applyFill="1" applyBorder="1" applyAlignment="1">
      <alignment horizontal="right" vertical="center" shrinkToFit="1"/>
    </xf>
    <xf numFmtId="0" fontId="28" fillId="26" borderId="108" xfId="49" applyFont="1" applyFill="1" applyBorder="1" applyAlignment="1">
      <alignment horizontal="right" vertical="center" shrinkToFit="1"/>
    </xf>
    <xf numFmtId="0" fontId="28" fillId="26" borderId="109" xfId="49" applyFont="1" applyFill="1" applyBorder="1" applyAlignment="1">
      <alignment horizontal="right" vertical="center" shrinkToFit="1"/>
    </xf>
    <xf numFmtId="0" fontId="28" fillId="26" borderId="110" xfId="49" applyFont="1" applyFill="1" applyBorder="1" applyAlignment="1">
      <alignment horizontal="right" vertical="center" shrinkToFit="1"/>
    </xf>
    <xf numFmtId="0" fontId="11" fillId="26" borderId="112" xfId="49" applyFont="1" applyFill="1" applyBorder="1" applyAlignment="1">
      <alignment vertical="center"/>
    </xf>
    <xf numFmtId="0" fontId="46" fillId="26" borderId="112" xfId="49" applyFont="1" applyFill="1" applyBorder="1" applyAlignment="1">
      <alignment vertical="center" shrinkToFit="1"/>
    </xf>
    <xf numFmtId="0" fontId="46" fillId="26" borderId="111" xfId="49" applyFont="1" applyFill="1" applyBorder="1" applyAlignment="1">
      <alignment vertical="center" shrinkToFit="1"/>
    </xf>
    <xf numFmtId="0" fontId="46" fillId="26" borderId="108" xfId="49" applyFont="1" applyFill="1" applyBorder="1" applyAlignment="1">
      <alignment vertical="center" shrinkToFit="1"/>
    </xf>
    <xf numFmtId="0" fontId="46" fillId="26" borderId="109" xfId="49" applyFont="1" applyFill="1" applyBorder="1" applyAlignment="1">
      <alignment vertical="center" shrinkToFit="1"/>
    </xf>
    <xf numFmtId="0" fontId="7" fillId="27" borderId="33" xfId="46" applyFont="1" applyFill="1" applyBorder="1" applyAlignment="1">
      <alignment horizontal="right" vertical="center" shrinkToFit="1"/>
    </xf>
    <xf numFmtId="0" fontId="33" fillId="26" borderId="95" xfId="49" applyFont="1" applyFill="1" applyBorder="1" applyAlignment="1">
      <alignment vertical="center" shrinkToFit="1"/>
    </xf>
    <xf numFmtId="0" fontId="33" fillId="26" borderId="85" xfId="49" applyFont="1" applyFill="1" applyBorder="1" applyAlignment="1">
      <alignment vertical="center" shrinkToFit="1"/>
    </xf>
    <xf numFmtId="0" fontId="7" fillId="26" borderId="95" xfId="49" applyFont="1" applyFill="1" applyBorder="1" applyAlignment="1">
      <alignment vertical="center" shrinkToFit="1"/>
    </xf>
    <xf numFmtId="0" fontId="7" fillId="26" borderId="85" xfId="49" applyFont="1" applyFill="1" applyBorder="1" applyAlignment="1">
      <alignment vertical="center" shrinkToFit="1"/>
    </xf>
    <xf numFmtId="0" fontId="7" fillId="26" borderId="98" xfId="49" applyFont="1" applyFill="1" applyBorder="1" applyAlignment="1">
      <alignment vertical="center" shrinkToFit="1"/>
    </xf>
    <xf numFmtId="0" fontId="7" fillId="26" borderId="99" xfId="49" applyFont="1" applyFill="1" applyBorder="1" applyAlignment="1">
      <alignment vertical="center" shrinkToFit="1"/>
    </xf>
    <xf numFmtId="0" fontId="30" fillId="26" borderId="101" xfId="49" applyFont="1" applyFill="1" applyBorder="1" applyAlignment="1">
      <alignment vertical="center" shrinkToFit="1"/>
    </xf>
    <xf numFmtId="0" fontId="30" fillId="26" borderId="102" xfId="49" applyFont="1" applyFill="1" applyBorder="1" applyAlignment="1">
      <alignment vertical="center" shrinkToFit="1"/>
    </xf>
    <xf numFmtId="0" fontId="30" fillId="26" borderId="83" xfId="49" applyFont="1" applyFill="1" applyBorder="1" applyAlignment="1">
      <alignment vertical="center" shrinkToFit="1"/>
    </xf>
    <xf numFmtId="0" fontId="30" fillId="26" borderId="82" xfId="49" applyFont="1" applyFill="1" applyBorder="1" applyAlignment="1">
      <alignment vertical="center" shrinkToFit="1"/>
    </xf>
    <xf numFmtId="0" fontId="7" fillId="26" borderId="101" xfId="49" applyFont="1" applyFill="1" applyBorder="1" applyAlignment="1">
      <alignment vertical="center" shrinkToFit="1"/>
    </xf>
    <xf numFmtId="0" fontId="7" fillId="26" borderId="102" xfId="49" applyFont="1" applyFill="1" applyBorder="1" applyAlignment="1">
      <alignment vertical="center" shrinkToFit="1"/>
    </xf>
    <xf numFmtId="0" fontId="7" fillId="26" borderId="83" xfId="49" applyFont="1" applyFill="1" applyBorder="1" applyAlignment="1">
      <alignment vertical="center" shrinkToFit="1"/>
    </xf>
    <xf numFmtId="0" fontId="30" fillId="26" borderId="85" xfId="49" applyFont="1" applyFill="1" applyBorder="1" applyAlignment="1">
      <alignment vertical="center" shrinkToFit="1"/>
    </xf>
    <xf numFmtId="0" fontId="33" fillId="26" borderId="98" xfId="49" applyFont="1" applyFill="1" applyBorder="1" applyAlignment="1">
      <alignment vertical="center" shrinkToFit="1"/>
    </xf>
    <xf numFmtId="0" fontId="33" fillId="26" borderId="99" xfId="49" applyFont="1" applyFill="1" applyBorder="1" applyAlignment="1">
      <alignment vertical="center" shrinkToFit="1"/>
    </xf>
    <xf numFmtId="0" fontId="7" fillId="26" borderId="82" xfId="49" applyFont="1" applyFill="1" applyBorder="1" applyAlignment="1">
      <alignment vertical="center" shrinkToFit="1"/>
    </xf>
    <xf numFmtId="0" fontId="11" fillId="26" borderId="0" xfId="49" applyFont="1" applyFill="1" applyAlignment="1">
      <alignment horizontal="right" vertical="center"/>
    </xf>
    <xf numFmtId="0" fontId="11" fillId="26" borderId="10" xfId="49" applyFont="1" applyFill="1" applyBorder="1" applyAlignment="1">
      <alignment horizontal="right" vertical="center"/>
    </xf>
    <xf numFmtId="178" fontId="42" fillId="26" borderId="87" xfId="49" applyNumberFormat="1" applyFont="1" applyFill="1" applyBorder="1" applyAlignment="1">
      <alignment horizontal="center" vertical="center" shrinkToFit="1"/>
    </xf>
    <xf numFmtId="178" fontId="42" fillId="26" borderId="86" xfId="49" applyNumberFormat="1" applyFont="1" applyFill="1" applyBorder="1" applyAlignment="1">
      <alignment horizontal="center" vertical="center" shrinkToFit="1"/>
    </xf>
    <xf numFmtId="178" fontId="42" fillId="26" borderId="85" xfId="49" applyNumberFormat="1" applyFont="1" applyFill="1" applyBorder="1" applyAlignment="1">
      <alignment horizontal="center" vertical="center" shrinkToFit="1"/>
    </xf>
    <xf numFmtId="178" fontId="42" fillId="26" borderId="94" xfId="49" applyNumberFormat="1" applyFont="1" applyFill="1" applyBorder="1" applyAlignment="1">
      <alignment horizontal="center" vertical="center" shrinkToFit="1"/>
    </xf>
    <xf numFmtId="178" fontId="42" fillId="26" borderId="89" xfId="49" applyNumberFormat="1" applyFont="1" applyFill="1" applyBorder="1" applyAlignment="1">
      <alignment horizontal="center" vertical="center" shrinkToFit="1"/>
    </xf>
    <xf numFmtId="178" fontId="42" fillId="26" borderId="90" xfId="49" applyNumberFormat="1" applyFont="1" applyFill="1" applyBorder="1" applyAlignment="1">
      <alignment horizontal="center" vertical="center" shrinkToFit="1"/>
    </xf>
    <xf numFmtId="0" fontId="11" fillId="26" borderId="91" xfId="49" applyFont="1" applyFill="1" applyBorder="1" applyAlignment="1">
      <alignment horizontal="center" vertical="center" shrinkToFit="1"/>
    </xf>
    <xf numFmtId="0" fontId="11" fillId="26" borderId="92" xfId="49" applyFont="1" applyFill="1" applyBorder="1" applyAlignment="1">
      <alignment horizontal="center" vertical="center" shrinkToFit="1"/>
    </xf>
    <xf numFmtId="176" fontId="11" fillId="26" borderId="92" xfId="49" applyNumberFormat="1" applyFont="1" applyFill="1" applyBorder="1" applyAlignment="1">
      <alignment horizontal="center" vertical="center" shrinkToFit="1"/>
    </xf>
    <xf numFmtId="0" fontId="11" fillId="26" borderId="93" xfId="49" applyFont="1" applyFill="1" applyBorder="1" applyAlignment="1">
      <alignment horizontal="center" vertical="center" shrinkToFit="1"/>
    </xf>
    <xf numFmtId="0" fontId="11" fillId="26" borderId="50" xfId="49" applyFont="1" applyFill="1" applyBorder="1" applyAlignment="1">
      <alignment horizontal="center" vertical="center" shrinkToFit="1"/>
    </xf>
    <xf numFmtId="0" fontId="11" fillId="26" borderId="96" xfId="49" applyFont="1" applyFill="1" applyBorder="1" applyAlignment="1">
      <alignment horizontal="center" vertical="center" shrinkToFit="1"/>
    </xf>
    <xf numFmtId="176" fontId="11" fillId="26" borderId="96" xfId="49" applyNumberFormat="1" applyFont="1" applyFill="1" applyBorder="1" applyAlignment="1">
      <alignment horizontal="center" vertical="center" shrinkToFit="1"/>
    </xf>
    <xf numFmtId="0" fontId="11" fillId="26" borderId="49" xfId="49" applyFont="1" applyFill="1" applyBorder="1" applyAlignment="1">
      <alignment horizontal="center" vertical="center" shrinkToFit="1"/>
    </xf>
    <xf numFmtId="0" fontId="11" fillId="26" borderId="76" xfId="49" applyFont="1" applyFill="1" applyBorder="1" applyAlignment="1">
      <alignment horizontal="center" vertical="center" shrinkToFit="1"/>
    </xf>
    <xf numFmtId="0" fontId="11" fillId="26" borderId="46" xfId="49" applyFont="1" applyFill="1" applyBorder="1" applyAlignment="1">
      <alignment horizontal="center" vertical="center" shrinkToFit="1"/>
    </xf>
    <xf numFmtId="176" fontId="11" fillId="26" borderId="46" xfId="49" applyNumberFormat="1" applyFont="1" applyFill="1" applyBorder="1" applyAlignment="1">
      <alignment horizontal="center" vertical="center" shrinkToFit="1"/>
    </xf>
    <xf numFmtId="0" fontId="11" fillId="26" borderId="48" xfId="49" applyFont="1" applyFill="1" applyBorder="1" applyAlignment="1">
      <alignment horizontal="center" vertical="center" shrinkToFit="1"/>
    </xf>
    <xf numFmtId="0" fontId="11" fillId="27" borderId="50" xfId="49" applyFont="1" applyFill="1" applyBorder="1" applyAlignment="1">
      <alignment horizontal="center" vertical="center" shrinkToFit="1"/>
    </xf>
    <xf numFmtId="0" fontId="11" fillId="27" borderId="96" xfId="49" applyFont="1" applyFill="1" applyBorder="1" applyAlignment="1">
      <alignment horizontal="center" vertical="center" shrinkToFit="1"/>
    </xf>
    <xf numFmtId="176" fontId="11" fillId="27" borderId="96" xfId="49" applyNumberFormat="1" applyFont="1" applyFill="1" applyBorder="1" applyAlignment="1">
      <alignment horizontal="center" vertical="center" shrinkToFit="1"/>
    </xf>
    <xf numFmtId="0" fontId="11" fillId="27" borderId="49" xfId="49" applyFont="1" applyFill="1" applyBorder="1" applyAlignment="1">
      <alignment horizontal="center" vertical="center" shrinkToFit="1"/>
    </xf>
    <xf numFmtId="0" fontId="11" fillId="27" borderId="76" xfId="49" applyFont="1" applyFill="1" applyBorder="1" applyAlignment="1">
      <alignment horizontal="center" vertical="center" shrinkToFit="1"/>
    </xf>
    <xf numFmtId="0" fontId="11" fillId="27" borderId="46" xfId="49" applyFont="1" applyFill="1" applyBorder="1" applyAlignment="1">
      <alignment horizontal="center" vertical="center" shrinkToFit="1"/>
    </xf>
    <xf numFmtId="176" fontId="11" fillId="27" borderId="46" xfId="49" applyNumberFormat="1" applyFont="1" applyFill="1" applyBorder="1" applyAlignment="1">
      <alignment horizontal="center" vertical="center" shrinkToFit="1"/>
    </xf>
    <xf numFmtId="0" fontId="11" fillId="27" borderId="48" xfId="49" applyFont="1" applyFill="1" applyBorder="1" applyAlignment="1">
      <alignment horizontal="center" vertical="center" shrinkToFit="1"/>
    </xf>
    <xf numFmtId="0" fontId="47" fillId="26" borderId="0" xfId="49" applyFont="1" applyFill="1" applyBorder="1" applyAlignment="1">
      <alignment horizontal="left" vertical="center" shrinkToFit="1"/>
    </xf>
    <xf numFmtId="0" fontId="60" fillId="26" borderId="0" xfId="49" applyFont="1" applyFill="1" applyAlignment="1">
      <alignment horizontal="left" vertical="center"/>
    </xf>
    <xf numFmtId="0" fontId="63" fillId="26" borderId="0" xfId="49" applyFont="1" applyFill="1" applyBorder="1" applyAlignment="1">
      <alignment horizontal="left" vertical="center"/>
    </xf>
    <xf numFmtId="0" fontId="28" fillId="26" borderId="0" xfId="49" applyFont="1" applyFill="1" applyBorder="1" applyAlignment="1">
      <alignment horizontal="left"/>
    </xf>
    <xf numFmtId="0" fontId="11" fillId="26" borderId="0" xfId="49" applyFont="1" applyFill="1" applyAlignment="1">
      <alignment horizontal="left" vertical="center"/>
    </xf>
    <xf numFmtId="38" fontId="11" fillId="27" borderId="46" xfId="49" applyNumberFormat="1" applyFont="1" applyFill="1" applyBorder="1" applyAlignment="1">
      <alignment horizontal="center" vertical="center" shrinkToFit="1"/>
    </xf>
    <xf numFmtId="0" fontId="6" fillId="26" borderId="79" xfId="46" applyFont="1" applyFill="1" applyBorder="1" applyAlignment="1">
      <alignment horizontal="left" vertical="center" shrinkToFit="1"/>
    </xf>
    <xf numFmtId="0" fontId="6" fillId="26" borderId="83" xfId="46" applyFont="1" applyFill="1" applyBorder="1" applyAlignment="1">
      <alignment horizontal="left" vertical="center" shrinkToFit="1"/>
    </xf>
    <xf numFmtId="176" fontId="6" fillId="26" borderId="83" xfId="46" applyNumberFormat="1" applyFont="1" applyFill="1" applyBorder="1" applyAlignment="1">
      <alignment horizontal="left" vertical="center" shrinkToFit="1"/>
    </xf>
    <xf numFmtId="176" fontId="6" fillId="26" borderId="82" xfId="46" applyNumberFormat="1" applyFont="1" applyFill="1" applyBorder="1" applyAlignment="1">
      <alignment horizontal="left" vertical="center" shrinkToFit="1"/>
    </xf>
    <xf numFmtId="0" fontId="6" fillId="26" borderId="87" xfId="46" applyFont="1" applyFill="1" applyBorder="1" applyAlignment="1">
      <alignment horizontal="left" vertical="center" shrinkToFit="1"/>
    </xf>
    <xf numFmtId="0" fontId="6" fillId="26" borderId="95" xfId="46" applyFont="1" applyFill="1" applyBorder="1" applyAlignment="1">
      <alignment horizontal="left" vertical="center" shrinkToFit="1"/>
    </xf>
    <xf numFmtId="176" fontId="6" fillId="26" borderId="95" xfId="46" applyNumberFormat="1" applyFont="1" applyFill="1" applyBorder="1" applyAlignment="1">
      <alignment horizontal="left" vertical="center" shrinkToFit="1"/>
    </xf>
    <xf numFmtId="176" fontId="6" fillId="26" borderId="85" xfId="46" applyNumberFormat="1" applyFont="1" applyFill="1" applyBorder="1" applyAlignment="1">
      <alignment horizontal="left" vertical="center" shrinkToFit="1"/>
    </xf>
    <xf numFmtId="0" fontId="11" fillId="27" borderId="91" xfId="49" applyFont="1" applyFill="1" applyBorder="1" applyAlignment="1">
      <alignment horizontal="center" vertical="center" shrinkToFit="1"/>
    </xf>
    <xf numFmtId="0" fontId="11" fillId="27" borderId="92" xfId="49" applyFont="1" applyFill="1" applyBorder="1" applyAlignment="1">
      <alignment horizontal="center" vertical="center" shrinkToFit="1"/>
    </xf>
    <xf numFmtId="176" fontId="11" fillId="27" borderId="92" xfId="49" applyNumberFormat="1" applyFont="1" applyFill="1" applyBorder="1" applyAlignment="1">
      <alignment horizontal="center" vertical="center" shrinkToFit="1"/>
    </xf>
    <xf numFmtId="0" fontId="11" fillId="27" borderId="93" xfId="49" applyFont="1" applyFill="1" applyBorder="1" applyAlignment="1">
      <alignment horizontal="center" vertical="center" shrinkToFit="1"/>
    </xf>
    <xf numFmtId="0" fontId="7" fillId="24" borderId="43" xfId="46" applyFont="1" applyFill="1" applyBorder="1" applyAlignment="1">
      <alignment horizontal="right" vertical="center" shrinkToFit="1"/>
    </xf>
    <xf numFmtId="0" fontId="7" fillId="24" borderId="42" xfId="46" applyFont="1" applyFill="1" applyBorder="1" applyAlignment="1">
      <alignment horizontal="right" vertical="center" shrinkToFit="1"/>
    </xf>
    <xf numFmtId="0" fontId="7" fillId="24" borderId="45" xfId="46" applyFont="1" applyFill="1" applyBorder="1" applyAlignment="1">
      <alignment horizontal="right" vertical="center" shrinkToFit="1"/>
    </xf>
    <xf numFmtId="0" fontId="7" fillId="24" borderId="65" xfId="46" applyFont="1" applyFill="1" applyBorder="1" applyAlignment="1">
      <alignment horizontal="right" vertical="center" shrinkToFit="1"/>
    </xf>
    <xf numFmtId="0" fontId="7" fillId="24" borderId="66" xfId="46" applyFont="1" applyFill="1" applyBorder="1" applyAlignment="1">
      <alignment horizontal="right" vertical="center" shrinkToFit="1"/>
    </xf>
    <xf numFmtId="0" fontId="7" fillId="24" borderId="67" xfId="46" applyFont="1" applyFill="1" applyBorder="1" applyAlignment="1">
      <alignment horizontal="right" vertical="center" shrinkToFit="1"/>
    </xf>
    <xf numFmtId="0" fontId="7" fillId="24" borderId="68" xfId="46" applyFont="1" applyFill="1" applyBorder="1" applyAlignment="1">
      <alignment horizontal="right" vertical="center" shrinkToFit="1"/>
    </xf>
    <xf numFmtId="0" fontId="7" fillId="24" borderId="60" xfId="46" applyFont="1" applyFill="1" applyBorder="1" applyAlignment="1">
      <alignment horizontal="right" vertical="center" shrinkToFit="1"/>
    </xf>
    <xf numFmtId="0" fontId="7" fillId="24" borderId="61" xfId="46" applyFont="1" applyFill="1" applyBorder="1" applyAlignment="1">
      <alignment horizontal="right" vertical="center" shrinkToFit="1"/>
    </xf>
    <xf numFmtId="0" fontId="7" fillId="24" borderId="69" xfId="46" applyFont="1" applyFill="1" applyBorder="1" applyAlignment="1">
      <alignment horizontal="right" vertical="center" shrinkToFit="1"/>
    </xf>
    <xf numFmtId="0" fontId="7" fillId="24" borderId="63" xfId="46" applyFont="1" applyFill="1" applyBorder="1" applyAlignment="1">
      <alignment horizontal="right" vertical="center" shrinkToFit="1"/>
    </xf>
    <xf numFmtId="0" fontId="7" fillId="24" borderId="64" xfId="46" applyFont="1" applyFill="1" applyBorder="1" applyAlignment="1">
      <alignment horizontal="right" vertical="center" shrinkToFit="1"/>
    </xf>
    <xf numFmtId="0" fontId="7" fillId="24" borderId="41" xfId="46" applyFont="1" applyFill="1" applyBorder="1" applyAlignment="1">
      <alignment horizontal="right" vertical="center" shrinkToFit="1"/>
    </xf>
    <xf numFmtId="0" fontId="7" fillId="24" borderId="70" xfId="46" applyFont="1" applyFill="1" applyBorder="1" applyAlignment="1">
      <alignment horizontal="right" vertical="center" shrinkToFit="1"/>
    </xf>
    <xf numFmtId="0" fontId="7" fillId="24" borderId="71" xfId="46" applyFont="1" applyFill="1" applyBorder="1" applyAlignment="1">
      <alignment horizontal="right" vertical="center" shrinkToFit="1"/>
    </xf>
    <xf numFmtId="0" fontId="7" fillId="24" borderId="72" xfId="46" applyFont="1" applyFill="1" applyBorder="1" applyAlignment="1">
      <alignment horizontal="right" vertical="center" shrinkToFit="1"/>
    </xf>
    <xf numFmtId="0" fontId="7" fillId="24" borderId="73" xfId="46" applyFont="1" applyFill="1" applyBorder="1" applyAlignment="1">
      <alignment horizontal="right" vertical="center" shrinkToFit="1"/>
    </xf>
    <xf numFmtId="0" fontId="7" fillId="24" borderId="74" xfId="46" applyFont="1" applyFill="1" applyBorder="1" applyAlignment="1">
      <alignment horizontal="right" vertical="center" shrinkToFit="1"/>
    </xf>
    <xf numFmtId="0" fontId="7" fillId="24" borderId="56" xfId="46" applyFont="1" applyFill="1" applyBorder="1" applyAlignment="1">
      <alignment horizontal="right" vertical="center" shrinkToFit="1"/>
    </xf>
    <xf numFmtId="0" fontId="7" fillId="24" borderId="57" xfId="46" applyFont="1" applyFill="1" applyBorder="1" applyAlignment="1">
      <alignment horizontal="right" vertical="center" shrinkToFit="1"/>
    </xf>
    <xf numFmtId="0" fontId="7" fillId="24" borderId="58" xfId="46" applyFont="1" applyFill="1" applyBorder="1" applyAlignment="1">
      <alignment horizontal="right" vertical="center" shrinkToFit="1"/>
    </xf>
    <xf numFmtId="0" fontId="7" fillId="24" borderId="59" xfId="46" applyFont="1" applyFill="1" applyBorder="1" applyAlignment="1">
      <alignment horizontal="right" vertical="center" shrinkToFit="1"/>
    </xf>
    <xf numFmtId="0" fontId="7" fillId="24" borderId="62" xfId="46" applyFont="1" applyFill="1" applyBorder="1" applyAlignment="1">
      <alignment horizontal="right" vertical="center" shrinkToFit="1"/>
    </xf>
    <xf numFmtId="0" fontId="6" fillId="24" borderId="47" xfId="46" applyFont="1" applyFill="1" applyBorder="1" applyAlignment="1">
      <alignment horizontal="center" vertical="center"/>
    </xf>
    <xf numFmtId="0" fontId="6" fillId="24" borderId="37" xfId="46" applyFont="1" applyFill="1" applyBorder="1" applyAlignment="1">
      <alignment horizontal="center" vertical="center"/>
    </xf>
    <xf numFmtId="0" fontId="6" fillId="24" borderId="54" xfId="46" applyFont="1" applyFill="1" applyBorder="1" applyAlignment="1">
      <alignment horizontal="center" vertical="center"/>
    </xf>
    <xf numFmtId="0" fontId="7" fillId="26" borderId="40" xfId="46" applyFont="1" applyFill="1" applyBorder="1" applyAlignment="1">
      <alignment horizontal="center" shrinkToFit="1"/>
    </xf>
    <xf numFmtId="0" fontId="7" fillId="26" borderId="38" xfId="46" applyFont="1" applyFill="1" applyBorder="1" applyAlignment="1">
      <alignment horizontal="center" shrinkToFit="1"/>
    </xf>
    <xf numFmtId="0" fontId="7" fillId="26" borderId="39" xfId="46" applyFont="1" applyFill="1" applyBorder="1" applyAlignment="1">
      <alignment horizontal="center" shrinkToFit="1"/>
    </xf>
    <xf numFmtId="0" fontId="7" fillId="26" borderId="40" xfId="46" applyFont="1" applyFill="1" applyBorder="1" applyAlignment="1">
      <alignment horizontal="center"/>
    </xf>
    <xf numFmtId="0" fontId="7" fillId="26" borderId="39" xfId="46" applyFont="1" applyFill="1" applyBorder="1" applyAlignment="1">
      <alignment horizontal="center"/>
    </xf>
    <xf numFmtId="0" fontId="7" fillId="26" borderId="38" xfId="46" applyFont="1" applyFill="1" applyBorder="1" applyAlignment="1">
      <alignment horizontal="center"/>
    </xf>
    <xf numFmtId="0" fontId="6" fillId="24" borderId="25" xfId="46" applyFont="1" applyFill="1" applyBorder="1" applyAlignment="1">
      <alignment horizontal="center" vertical="center"/>
    </xf>
    <xf numFmtId="0" fontId="6" fillId="24" borderId="0" xfId="46" applyFont="1" applyFill="1" applyBorder="1" applyAlignment="1">
      <alignment horizontal="center" vertical="center"/>
    </xf>
    <xf numFmtId="0" fontId="6" fillId="24" borderId="10" xfId="46" applyFont="1" applyFill="1" applyBorder="1" applyAlignment="1">
      <alignment horizontal="center" vertical="center"/>
    </xf>
    <xf numFmtId="0" fontId="7" fillId="24" borderId="55" xfId="46" applyFont="1" applyFill="1" applyBorder="1" applyAlignment="1">
      <alignment horizontal="center" vertical="center" shrinkToFit="1"/>
    </xf>
    <xf numFmtId="0" fontId="7" fillId="24" borderId="42" xfId="46" applyFont="1" applyFill="1" applyBorder="1" applyAlignment="1">
      <alignment horizontal="center" vertical="center" shrinkToFit="1"/>
    </xf>
    <xf numFmtId="0" fontId="7" fillId="24" borderId="45" xfId="46" applyFont="1" applyFill="1" applyBorder="1" applyAlignment="1">
      <alignment horizontal="center" vertical="center" shrinkToFit="1"/>
    </xf>
    <xf numFmtId="0" fontId="7" fillId="24" borderId="54" xfId="46" applyFont="1" applyFill="1" applyBorder="1" applyAlignment="1">
      <alignment horizontal="center" vertical="center" shrinkToFit="1"/>
    </xf>
    <xf numFmtId="0" fontId="7" fillId="24" borderId="10" xfId="46" applyFont="1" applyFill="1" applyBorder="1" applyAlignment="1">
      <alignment horizontal="center" vertical="center" shrinkToFit="1"/>
    </xf>
    <xf numFmtId="179" fontId="33" fillId="27" borderId="47" xfId="46" applyNumberFormat="1" applyFont="1" applyFill="1" applyBorder="1" applyAlignment="1">
      <alignment horizontal="center" vertical="center" shrinkToFit="1"/>
    </xf>
    <xf numFmtId="179" fontId="33" fillId="27" borderId="37" xfId="46" applyNumberFormat="1" applyFont="1" applyFill="1" applyBorder="1" applyAlignment="1">
      <alignment horizontal="center" vertical="center" shrinkToFit="1"/>
    </xf>
    <xf numFmtId="179" fontId="33" fillId="27" borderId="54" xfId="46" applyNumberFormat="1" applyFont="1" applyFill="1" applyBorder="1" applyAlignment="1">
      <alignment horizontal="center" vertical="center" shrinkToFit="1"/>
    </xf>
    <xf numFmtId="179" fontId="33" fillId="27" borderId="25" xfId="46" applyNumberFormat="1" applyFont="1" applyFill="1" applyBorder="1" applyAlignment="1">
      <alignment horizontal="center" vertical="center" shrinkToFit="1"/>
    </xf>
    <xf numFmtId="179" fontId="33" fillId="27" borderId="0" xfId="46" applyNumberFormat="1" applyFont="1" applyFill="1" applyBorder="1" applyAlignment="1">
      <alignment horizontal="center" vertical="center" shrinkToFit="1"/>
    </xf>
    <xf numFmtId="179" fontId="33" fillId="27" borderId="10" xfId="46" applyNumberFormat="1" applyFont="1" applyFill="1" applyBorder="1" applyAlignment="1">
      <alignment horizontal="center" vertical="center" shrinkToFit="1"/>
    </xf>
    <xf numFmtId="0" fontId="7" fillId="26" borderId="23" xfId="46" applyFont="1" applyFill="1" applyBorder="1" applyAlignment="1">
      <alignment horizontal="center" vertical="center" shrinkToFit="1"/>
    </xf>
    <xf numFmtId="0" fontId="7" fillId="26" borderId="0" xfId="46" applyFont="1" applyFill="1" applyAlignment="1">
      <alignment horizontal="center" vertical="center" shrinkToFit="1"/>
    </xf>
    <xf numFmtId="0" fontId="7" fillId="24" borderId="43" xfId="46" applyFont="1" applyFill="1" applyBorder="1" applyAlignment="1">
      <alignment horizontal="center" vertical="center" shrinkToFit="1"/>
    </xf>
    <xf numFmtId="0" fontId="7" fillId="24" borderId="29" xfId="46" applyFont="1" applyFill="1" applyBorder="1" applyAlignment="1">
      <alignment horizontal="center" vertical="center" shrinkToFit="1"/>
    </xf>
    <xf numFmtId="0" fontId="7" fillId="24" borderId="36" xfId="46" applyFont="1" applyFill="1" applyBorder="1" applyAlignment="1">
      <alignment horizontal="center" vertical="center" shrinkToFit="1"/>
    </xf>
    <xf numFmtId="0" fontId="45" fillId="24" borderId="47" xfId="46" applyFont="1" applyFill="1" applyBorder="1" applyAlignment="1">
      <alignment horizontal="left" vertical="center" shrinkToFit="1"/>
    </xf>
    <xf numFmtId="0" fontId="45" fillId="24" borderId="54" xfId="46" applyFont="1" applyFill="1" applyBorder="1" applyAlignment="1">
      <alignment horizontal="left" vertical="center" shrinkToFit="1"/>
    </xf>
    <xf numFmtId="0" fontId="45" fillId="24" borderId="20" xfId="46" applyFont="1" applyFill="1" applyBorder="1" applyAlignment="1">
      <alignment horizontal="left" vertical="center" shrinkToFit="1"/>
    </xf>
    <xf numFmtId="0" fontId="45" fillId="24" borderId="18" xfId="46" applyFont="1" applyFill="1" applyBorder="1" applyAlignment="1">
      <alignment horizontal="left" vertical="center" shrinkToFit="1"/>
    </xf>
    <xf numFmtId="0" fontId="6" fillId="24" borderId="47" xfId="46" applyFont="1" applyFill="1" applyBorder="1" applyAlignment="1">
      <alignment horizontal="center" vertical="center" shrinkToFit="1"/>
    </xf>
    <xf numFmtId="0" fontId="6" fillId="24" borderId="37" xfId="46" applyFont="1" applyFill="1" applyBorder="1" applyAlignment="1">
      <alignment horizontal="center" vertical="center" shrinkToFit="1"/>
    </xf>
    <xf numFmtId="0" fontId="6" fillId="24" borderId="55" xfId="46" applyFont="1" applyFill="1" applyBorder="1" applyAlignment="1">
      <alignment horizontal="center" vertical="center" shrinkToFit="1"/>
    </xf>
    <xf numFmtId="0" fontId="6" fillId="24" borderId="44" xfId="46" applyFont="1" applyFill="1" applyBorder="1" applyAlignment="1">
      <alignment horizontal="center" vertical="center" shrinkToFit="1"/>
    </xf>
    <xf numFmtId="0" fontId="6" fillId="24" borderId="54" xfId="46" applyFont="1" applyFill="1" applyBorder="1" applyAlignment="1">
      <alignment horizontal="center" vertical="center" shrinkToFit="1"/>
    </xf>
    <xf numFmtId="0" fontId="6" fillId="24" borderId="20" xfId="46" applyFont="1" applyFill="1" applyBorder="1" applyAlignment="1">
      <alignment horizontal="center" vertical="center" shrinkToFit="1"/>
    </xf>
    <xf numFmtId="0" fontId="6" fillId="24" borderId="19" xfId="46" applyFont="1" applyFill="1" applyBorder="1" applyAlignment="1">
      <alignment horizontal="center" vertical="center" shrinkToFit="1"/>
    </xf>
    <xf numFmtId="0" fontId="6" fillId="24" borderId="41" xfId="46" applyFont="1" applyFill="1" applyBorder="1" applyAlignment="1">
      <alignment horizontal="center" vertical="center" shrinkToFit="1"/>
    </xf>
    <xf numFmtId="0" fontId="6" fillId="24" borderId="21" xfId="46" applyFont="1" applyFill="1" applyBorder="1" applyAlignment="1">
      <alignment horizontal="center" vertical="center" shrinkToFit="1"/>
    </xf>
    <xf numFmtId="0" fontId="6" fillId="24" borderId="18" xfId="46" applyFont="1" applyFill="1" applyBorder="1" applyAlignment="1">
      <alignment horizontal="center" vertical="center" shrinkToFit="1"/>
    </xf>
    <xf numFmtId="0" fontId="28" fillId="26" borderId="0" xfId="49" applyFont="1" applyFill="1" applyAlignment="1">
      <alignment horizontal="left" vertical="top"/>
    </xf>
    <xf numFmtId="0" fontId="31" fillId="26" borderId="28" xfId="46" applyFont="1" applyFill="1" applyBorder="1" applyAlignment="1">
      <alignment horizontal="center" shrinkToFit="1"/>
    </xf>
    <xf numFmtId="0" fontId="31" fillId="26" borderId="27" xfId="46" applyFont="1" applyFill="1" applyBorder="1" applyAlignment="1">
      <alignment horizontal="center" shrinkToFit="1"/>
    </xf>
    <xf numFmtId="0" fontId="31" fillId="26" borderId="40" xfId="46" applyFont="1" applyFill="1" applyBorder="1" applyAlignment="1">
      <alignment horizontal="center" shrinkToFit="1"/>
    </xf>
    <xf numFmtId="0" fontId="31" fillId="26" borderId="39" xfId="46" applyFont="1" applyFill="1" applyBorder="1" applyAlignment="1">
      <alignment horizontal="center" shrinkToFit="1"/>
    </xf>
    <xf numFmtId="0" fontId="31" fillId="26" borderId="38" xfId="46" applyFont="1" applyFill="1" applyBorder="1" applyAlignment="1">
      <alignment horizontal="center" shrinkToFit="1"/>
    </xf>
    <xf numFmtId="0" fontId="7" fillId="24" borderId="65" xfId="46" applyFont="1" applyFill="1" applyBorder="1" applyAlignment="1">
      <alignment horizontal="center" vertical="center" shrinkToFit="1"/>
    </xf>
    <xf numFmtId="0" fontId="7" fillId="24" borderId="66" xfId="46" applyFont="1" applyFill="1" applyBorder="1" applyAlignment="1">
      <alignment horizontal="center" vertical="center" shrinkToFit="1"/>
    </xf>
    <xf numFmtId="0" fontId="7" fillId="24" borderId="67" xfId="46" applyFont="1" applyFill="1" applyBorder="1" applyAlignment="1">
      <alignment horizontal="center" vertical="center" shrinkToFit="1"/>
    </xf>
    <xf numFmtId="0" fontId="7" fillId="24" borderId="68" xfId="46" applyFont="1" applyFill="1" applyBorder="1" applyAlignment="1">
      <alignment horizontal="center" vertical="center" shrinkToFit="1"/>
    </xf>
    <xf numFmtId="0" fontId="7" fillId="24" borderId="60" xfId="46" applyFont="1" applyFill="1" applyBorder="1" applyAlignment="1">
      <alignment horizontal="center" vertical="center" shrinkToFit="1"/>
    </xf>
    <xf numFmtId="0" fontId="7" fillId="24" borderId="61" xfId="46" applyFont="1" applyFill="1" applyBorder="1" applyAlignment="1">
      <alignment horizontal="center" vertical="center" shrinkToFit="1"/>
    </xf>
    <xf numFmtId="0" fontId="7" fillId="24" borderId="69" xfId="46" applyFont="1" applyFill="1" applyBorder="1" applyAlignment="1">
      <alignment horizontal="center" vertical="center" shrinkToFit="1"/>
    </xf>
    <xf numFmtId="0" fontId="7" fillId="24" borderId="63" xfId="46" applyFont="1" applyFill="1" applyBorder="1" applyAlignment="1">
      <alignment horizontal="center" vertical="center" shrinkToFit="1"/>
    </xf>
    <xf numFmtId="0" fontId="7" fillId="24" borderId="64" xfId="46" applyFont="1" applyFill="1" applyBorder="1" applyAlignment="1">
      <alignment horizontal="center" vertical="center" shrinkToFit="1"/>
    </xf>
    <xf numFmtId="0" fontId="45" fillId="26" borderId="47" xfId="46" applyFont="1" applyFill="1" applyBorder="1" applyAlignment="1">
      <alignment horizontal="left" vertical="center" shrinkToFit="1"/>
    </xf>
    <xf numFmtId="0" fontId="45" fillId="26" borderId="54" xfId="46" applyFont="1" applyFill="1" applyBorder="1" applyAlignment="1">
      <alignment horizontal="left" vertical="center" shrinkToFit="1"/>
    </xf>
    <xf numFmtId="0" fontId="45" fillId="26" borderId="20" xfId="46" applyFont="1" applyFill="1" applyBorder="1" applyAlignment="1">
      <alignment horizontal="left" vertical="center" shrinkToFit="1"/>
    </xf>
    <xf numFmtId="0" fontId="45" fillId="26" borderId="18" xfId="46" applyFont="1" applyFill="1" applyBorder="1" applyAlignment="1">
      <alignment horizontal="left" vertical="center" shrinkToFit="1"/>
    </xf>
    <xf numFmtId="38" fontId="11" fillId="27" borderId="46" xfId="33" applyFont="1" applyFill="1" applyBorder="1" applyAlignment="1">
      <alignment horizontal="center" vertical="center" shrinkToFit="1"/>
    </xf>
    <xf numFmtId="38" fontId="11" fillId="27" borderId="48" xfId="33" applyFont="1" applyFill="1" applyBorder="1" applyAlignment="1">
      <alignment horizontal="center" vertical="center" shrinkToFit="1"/>
    </xf>
    <xf numFmtId="0" fontId="7" fillId="24" borderId="31" xfId="46" applyFont="1" applyFill="1" applyBorder="1" applyAlignment="1">
      <alignment horizontal="center" vertical="center" shrinkToFit="1"/>
    </xf>
    <xf numFmtId="0" fontId="7" fillId="24" borderId="0" xfId="46" applyFont="1" applyFill="1" applyBorder="1" applyAlignment="1">
      <alignment horizontal="center" vertical="center" shrinkToFit="1"/>
    </xf>
    <xf numFmtId="38" fontId="11" fillId="27" borderId="96" xfId="33" applyFont="1" applyFill="1" applyBorder="1" applyAlignment="1">
      <alignment horizontal="center" vertical="center" shrinkToFit="1"/>
    </xf>
    <xf numFmtId="38" fontId="11" fillId="27" borderId="49" xfId="33" applyFont="1" applyFill="1" applyBorder="1" applyAlignment="1">
      <alignment horizontal="center" vertical="center" shrinkToFit="1"/>
    </xf>
    <xf numFmtId="0" fontId="7" fillId="24" borderId="19" xfId="46" applyFont="1" applyFill="1" applyBorder="1" applyAlignment="1">
      <alignment horizontal="center" vertical="center" shrinkToFit="1"/>
    </xf>
    <xf numFmtId="0" fontId="7" fillId="24" borderId="41" xfId="46" applyFont="1" applyFill="1" applyBorder="1" applyAlignment="1">
      <alignment horizontal="center" vertical="center" shrinkToFit="1"/>
    </xf>
    <xf numFmtId="179" fontId="33" fillId="27" borderId="30" xfId="46" applyNumberFormat="1" applyFont="1" applyFill="1" applyBorder="1" applyAlignment="1">
      <alignment horizontal="center" vertical="center" shrinkToFit="1"/>
    </xf>
    <xf numFmtId="179" fontId="33" fillId="27" borderId="86" xfId="46" applyNumberFormat="1" applyFont="1" applyFill="1" applyBorder="1" applyAlignment="1">
      <alignment horizontal="center" vertical="center" shrinkToFit="1"/>
    </xf>
    <xf numFmtId="179" fontId="33" fillId="27" borderId="29" xfId="46" applyNumberFormat="1" applyFont="1" applyFill="1" applyBorder="1" applyAlignment="1">
      <alignment horizontal="center" vertical="center" shrinkToFit="1"/>
    </xf>
    <xf numFmtId="0" fontId="7" fillId="24" borderId="72" xfId="46" applyFont="1" applyFill="1" applyBorder="1" applyAlignment="1">
      <alignment horizontal="center" vertical="center" shrinkToFit="1"/>
    </xf>
    <xf numFmtId="0" fontId="7" fillId="24" borderId="73" xfId="46" applyFont="1" applyFill="1" applyBorder="1" applyAlignment="1">
      <alignment horizontal="center" vertical="center" shrinkToFit="1"/>
    </xf>
    <xf numFmtId="0" fontId="7" fillId="24" borderId="75" xfId="46" applyFont="1" applyFill="1" applyBorder="1" applyAlignment="1">
      <alignment horizontal="center" vertical="center" shrinkToFit="1"/>
    </xf>
    <xf numFmtId="0" fontId="7" fillId="24" borderId="56" xfId="46" applyFont="1" applyFill="1" applyBorder="1" applyAlignment="1">
      <alignment horizontal="center" vertical="center" shrinkToFit="1"/>
    </xf>
    <xf numFmtId="0" fontId="7" fillId="24" borderId="57" xfId="46" applyFont="1" applyFill="1" applyBorder="1" applyAlignment="1">
      <alignment horizontal="center" vertical="center" shrinkToFit="1"/>
    </xf>
    <xf numFmtId="0" fontId="7" fillId="24" borderId="58" xfId="46" applyFont="1" applyFill="1" applyBorder="1" applyAlignment="1">
      <alignment horizontal="center" vertical="center" shrinkToFit="1"/>
    </xf>
    <xf numFmtId="0" fontId="7" fillId="24" borderId="59" xfId="46" applyFont="1" applyFill="1" applyBorder="1" applyAlignment="1">
      <alignment horizontal="center" vertical="center" shrinkToFit="1"/>
    </xf>
    <xf numFmtId="0" fontId="7" fillId="24" borderId="62" xfId="46" applyFont="1" applyFill="1" applyBorder="1" applyAlignment="1">
      <alignment horizontal="center" vertical="center" shrinkToFit="1"/>
    </xf>
    <xf numFmtId="38" fontId="11" fillId="27" borderId="92" xfId="49" applyNumberFormat="1" applyFont="1" applyFill="1" applyBorder="1" applyAlignment="1">
      <alignment horizontal="center" vertical="center" shrinkToFit="1"/>
    </xf>
    <xf numFmtId="38" fontId="11" fillId="27" borderId="96" xfId="49" applyNumberFormat="1" applyFont="1" applyFill="1" applyBorder="1" applyAlignment="1">
      <alignment horizontal="center" vertical="center" shrinkToFit="1"/>
    </xf>
    <xf numFmtId="38" fontId="11" fillId="27" borderId="92" xfId="33" applyFont="1" applyFill="1" applyBorder="1" applyAlignment="1">
      <alignment horizontal="center" vertical="center" shrinkToFit="1"/>
    </xf>
    <xf numFmtId="38" fontId="11" fillId="27" borderId="93" xfId="33" applyFont="1" applyFill="1" applyBorder="1" applyAlignment="1">
      <alignment horizontal="center" vertical="center" shrinkToFit="1"/>
    </xf>
    <xf numFmtId="0" fontId="7" fillId="24" borderId="31" xfId="46" applyFont="1" applyFill="1" applyBorder="1" applyAlignment="1">
      <alignment horizontal="right" vertical="center" shrinkToFit="1"/>
    </xf>
    <xf numFmtId="0" fontId="7" fillId="24" borderId="0" xfId="46" applyFont="1" applyFill="1" applyBorder="1" applyAlignment="1">
      <alignment horizontal="right" vertical="center" shrinkToFit="1"/>
    </xf>
    <xf numFmtId="0" fontId="7" fillId="24" borderId="19" xfId="46" applyFont="1" applyFill="1" applyBorder="1" applyAlignment="1">
      <alignment horizontal="right" vertical="center" shrinkToFit="1"/>
    </xf>
    <xf numFmtId="0" fontId="7" fillId="24" borderId="75" xfId="46" applyFont="1" applyFill="1" applyBorder="1" applyAlignment="1">
      <alignment horizontal="right" vertical="center" shrinkToFit="1"/>
    </xf>
    <xf numFmtId="38" fontId="0" fillId="26" borderId="46" xfId="33" applyFont="1" applyFill="1" applyBorder="1" applyAlignment="1">
      <alignment horizontal="center" vertical="center" shrinkToFit="1"/>
    </xf>
    <xf numFmtId="38" fontId="0" fillId="26" borderId="48" xfId="33" applyFont="1" applyFill="1" applyBorder="1" applyAlignment="1">
      <alignment horizontal="center" vertical="center" shrinkToFit="1"/>
    </xf>
    <xf numFmtId="38" fontId="0" fillId="26" borderId="50" xfId="0" applyNumberFormat="1" applyFill="1" applyBorder="1" applyAlignment="1">
      <alignment horizontal="center" vertical="center" shrinkToFit="1"/>
    </xf>
    <xf numFmtId="38" fontId="0" fillId="26" borderId="84" xfId="0" applyNumberFormat="1" applyFill="1" applyBorder="1" applyAlignment="1">
      <alignment horizontal="center" vertical="center" shrinkToFit="1"/>
    </xf>
    <xf numFmtId="38" fontId="0" fillId="26" borderId="84" xfId="33" applyFont="1" applyFill="1" applyBorder="1" applyAlignment="1">
      <alignment horizontal="center" vertical="center" shrinkToFit="1"/>
    </xf>
    <xf numFmtId="38" fontId="0" fillId="26" borderId="49" xfId="33" applyFont="1" applyFill="1" applyBorder="1" applyAlignment="1">
      <alignment horizontal="center" vertical="center" shrinkToFit="1"/>
    </xf>
    <xf numFmtId="38" fontId="0" fillId="26" borderId="76" xfId="0" applyNumberFormat="1" applyFill="1" applyBorder="1" applyAlignment="1">
      <alignment horizontal="center" vertical="center" shrinkToFit="1"/>
    </xf>
    <xf numFmtId="38" fontId="0" fillId="26" borderId="46" xfId="0" applyNumberFormat="1" applyFill="1" applyBorder="1" applyAlignment="1">
      <alignment horizontal="center" vertical="center" shrinkToFit="1"/>
    </xf>
    <xf numFmtId="0" fontId="64" fillId="26" borderId="0" xfId="49" applyFont="1" applyFill="1" applyBorder="1" applyAlignment="1">
      <alignment horizontal="right" vertical="center" wrapText="1"/>
    </xf>
    <xf numFmtId="0" fontId="64" fillId="26" borderId="10" xfId="49" applyFont="1" applyFill="1" applyBorder="1" applyAlignment="1">
      <alignment horizontal="right" vertical="center" wrapText="1"/>
    </xf>
    <xf numFmtId="0" fontId="7" fillId="26" borderId="28" xfId="46" applyFont="1" applyFill="1" applyBorder="1" applyAlignment="1">
      <alignment horizontal="center" shrinkToFit="1"/>
    </xf>
    <xf numFmtId="0" fontId="7" fillId="26" borderId="27" xfId="46" applyFont="1" applyFill="1" applyBorder="1" applyAlignment="1">
      <alignment horizontal="center" shrinkToFit="1"/>
    </xf>
    <xf numFmtId="38" fontId="34" fillId="26" borderId="14" xfId="51" applyNumberFormat="1" applyFont="1" applyFill="1" applyBorder="1" applyAlignment="1">
      <alignment horizontal="center" vertical="center" shrinkToFit="1"/>
    </xf>
    <xf numFmtId="0" fontId="0" fillId="26" borderId="13" xfId="0" applyFill="1" applyBorder="1" applyAlignment="1">
      <alignment horizontal="center" vertical="center" shrinkToFit="1"/>
    </xf>
    <xf numFmtId="0" fontId="34" fillId="26" borderId="12" xfId="51" applyFont="1" applyFill="1" applyBorder="1" applyAlignment="1">
      <alignment horizontal="center" vertical="center" shrinkToFit="1"/>
    </xf>
    <xf numFmtId="0" fontId="0" fillId="26" borderId="14" xfId="0" applyFill="1" applyBorder="1" applyAlignment="1">
      <alignment horizontal="center" vertical="center" shrinkToFit="1"/>
    </xf>
    <xf numFmtId="38" fontId="34" fillId="26" borderId="12" xfId="51" applyNumberFormat="1" applyFont="1" applyFill="1" applyBorder="1" applyAlignment="1">
      <alignment horizontal="center" vertical="center" shrinkToFit="1"/>
    </xf>
    <xf numFmtId="0" fontId="34" fillId="26" borderId="32" xfId="51" applyFont="1" applyFill="1" applyBorder="1" applyAlignment="1">
      <alignment horizontal="center" vertical="center" wrapText="1" shrinkToFit="1"/>
    </xf>
    <xf numFmtId="0" fontId="34" fillId="26" borderId="24" xfId="51" applyFont="1" applyFill="1" applyBorder="1" applyAlignment="1">
      <alignment horizontal="center" vertical="center" shrinkToFit="1"/>
    </xf>
    <xf numFmtId="0" fontId="34" fillId="26" borderId="34" xfId="51" applyFont="1" applyFill="1" applyBorder="1" applyAlignment="1">
      <alignment horizontal="center" vertical="center" shrinkToFit="1"/>
    </xf>
    <xf numFmtId="0" fontId="34" fillId="26" borderId="14" xfId="51" applyFont="1" applyFill="1" applyBorder="1" applyAlignment="1">
      <alignment horizontal="center" vertical="center" shrinkToFit="1"/>
    </xf>
    <xf numFmtId="0" fontId="37" fillId="26" borderId="52" xfId="51" applyFont="1" applyFill="1" applyBorder="1" applyAlignment="1">
      <alignment horizontal="left" vertical="top" wrapText="1" shrinkToFit="1"/>
    </xf>
    <xf numFmtId="0" fontId="37" fillId="26" borderId="51" xfId="51" applyFont="1" applyFill="1" applyBorder="1" applyAlignment="1">
      <alignment horizontal="left" vertical="top" shrinkToFit="1"/>
    </xf>
    <xf numFmtId="0" fontId="37" fillId="26" borderId="53" xfId="51" applyFont="1" applyFill="1" applyBorder="1" applyAlignment="1">
      <alignment horizontal="left" vertical="top" shrinkToFit="1"/>
    </xf>
    <xf numFmtId="0" fontId="46" fillId="26" borderId="114" xfId="49" applyFont="1" applyFill="1" applyBorder="1" applyAlignment="1">
      <alignment vertical="center" shrinkToFit="1"/>
    </xf>
    <xf numFmtId="0" fontId="28" fillId="26" borderId="24" xfId="49" applyFont="1" applyFill="1" applyBorder="1" applyAlignment="1">
      <alignment horizontal="right" vertical="center" shrinkToFit="1"/>
    </xf>
    <xf numFmtId="0" fontId="33" fillId="26" borderId="113" xfId="49" applyFont="1" applyFill="1" applyBorder="1" applyAlignment="1">
      <alignment horizontal="right" vertical="center" shrinkToFit="1"/>
    </xf>
    <xf numFmtId="0" fontId="33" fillId="26" borderId="115" xfId="49" applyFont="1" applyFill="1" applyBorder="1" applyAlignment="1">
      <alignment horizontal="right" vertical="center" shrinkToFit="1"/>
    </xf>
    <xf numFmtId="0" fontId="33" fillId="26" borderId="115" xfId="49" applyFont="1" applyFill="1" applyBorder="1" applyAlignment="1">
      <alignment vertical="center" shrinkToFit="1"/>
    </xf>
    <xf numFmtId="0" fontId="7" fillId="26" borderId="117" xfId="49" applyFont="1" applyFill="1" applyBorder="1" applyAlignment="1">
      <alignment horizontal="right" vertical="center" shrinkToFit="1"/>
    </xf>
    <xf numFmtId="0" fontId="7" fillId="26" borderId="116" xfId="49" applyFont="1" applyFill="1" applyBorder="1" applyAlignment="1">
      <alignment horizontal="right" vertical="center" shrinkToFi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3" xfId="48" xr:uid="{00000000-0005-0000-0000-000030000000}"/>
    <cellStyle name="標準 3" xfId="49" xr:uid="{00000000-0005-0000-0000-000031000000}"/>
    <cellStyle name="標準 4" xfId="50" xr:uid="{00000000-0005-0000-0000-000032000000}"/>
    <cellStyle name="標準 5" xfId="53" xr:uid="{00000000-0005-0000-0000-000033000000}"/>
    <cellStyle name="標準 6" xfId="54" xr:uid="{00000000-0005-0000-0000-000034000000}"/>
    <cellStyle name="標準_市民ｽﾎﾟｰﾂ祭結果提出表" xfId="51" xr:uid="{00000000-0005-0000-0000-000036000000}"/>
    <cellStyle name="良い" xfId="52" builtinId="26" customBuiltin="1"/>
  </cellStyles>
  <dxfs count="0"/>
  <tableStyles count="0" defaultTableStyle="TableStyleMedium2" defaultPivotStyle="PivotStyleLight16"/>
  <colors>
    <mruColors>
      <color rgb="FFD5FFEA"/>
      <color rgb="FFFFFF99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83820</xdr:colOff>
      <xdr:row>4</xdr:row>
      <xdr:rowOff>152400</xdr:rowOff>
    </xdr:from>
    <xdr:to>
      <xdr:col>68</xdr:col>
      <xdr:colOff>130206</xdr:colOff>
      <xdr:row>13</xdr:row>
      <xdr:rowOff>15240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E35AEE-D96E-41DA-A58C-CE3A3AE82E4C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36" t="10077" b="14470"/>
        <a:stretch/>
      </xdr:blipFill>
      <xdr:spPr>
        <a:xfrm>
          <a:off x="8252460" y="1043940"/>
          <a:ext cx="3231546" cy="1783080"/>
        </a:xfrm>
        <a:prstGeom prst="rect">
          <a:avLst/>
        </a:prstGeom>
      </xdr:spPr>
    </xdr:pic>
    <xdr:clientData/>
  </xdr:twoCellAnchor>
  <xdr:twoCellAnchor editAs="absolute">
    <xdr:from>
      <xdr:col>63</xdr:col>
      <xdr:colOff>99060</xdr:colOff>
      <xdr:row>38</xdr:row>
      <xdr:rowOff>91440</xdr:rowOff>
    </xdr:from>
    <xdr:to>
      <xdr:col>68</xdr:col>
      <xdr:colOff>6838</xdr:colOff>
      <xdr:row>43</xdr:row>
      <xdr:rowOff>137160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9C4AEE8-0D99-4EE2-9B1C-3C175D88902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56" t="10077" r="45491" b="14470"/>
        <a:stretch/>
      </xdr:blipFill>
      <xdr:spPr>
        <a:xfrm>
          <a:off x="10728960" y="7216140"/>
          <a:ext cx="631678" cy="807720"/>
        </a:xfrm>
        <a:prstGeom prst="rect">
          <a:avLst/>
        </a:prstGeom>
      </xdr:spPr>
    </xdr:pic>
    <xdr:clientData/>
  </xdr:twoCellAnchor>
  <xdr:twoCellAnchor editAs="absolute">
    <xdr:from>
      <xdr:col>65</xdr:col>
      <xdr:colOff>60960</xdr:colOff>
      <xdr:row>30</xdr:row>
      <xdr:rowOff>99060</xdr:rowOff>
    </xdr:from>
    <xdr:to>
      <xdr:col>69</xdr:col>
      <xdr:colOff>87532</xdr:colOff>
      <xdr:row>35</xdr:row>
      <xdr:rowOff>99060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511D26B-CEE3-4D1C-B07D-11EE964E75B0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78" t="10077" r="7526" b="14470"/>
        <a:stretch/>
      </xdr:blipFill>
      <xdr:spPr>
        <a:xfrm>
          <a:off x="10980420" y="6004560"/>
          <a:ext cx="6056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R240"/>
  <sheetViews>
    <sheetView tabSelected="1" view="pageBreakPreview" zoomScaleNormal="100" zoomScaleSheetLayoutView="100" workbookViewId="0">
      <selection activeCell="C2" sqref="C2"/>
    </sheetView>
  </sheetViews>
  <sheetFormatPr defaultColWidth="9" defaultRowHeight="12" customHeight="1" x14ac:dyDescent="0.2"/>
  <cols>
    <col min="1" max="1" width="3.6640625" style="94" customWidth="1"/>
    <col min="2" max="2" width="3.6640625" style="93" customWidth="1"/>
    <col min="3" max="3" width="10.33203125" style="93" customWidth="1"/>
    <col min="4" max="4" width="12.77734375" style="93" customWidth="1"/>
    <col min="5" max="55" width="2.109375" style="93" customWidth="1"/>
    <col min="56" max="75" width="2.109375" style="94" customWidth="1"/>
    <col min="76" max="102" width="2.109375" style="93" customWidth="1"/>
    <col min="103" max="16384" width="9" style="93"/>
  </cols>
  <sheetData>
    <row r="1" spans="2:83" ht="12" customHeight="1" x14ac:dyDescent="0.2">
      <c r="BD1" s="93"/>
      <c r="BE1" s="93"/>
      <c r="BF1" s="93"/>
      <c r="BX1" s="94"/>
      <c r="BY1" s="94"/>
      <c r="BZ1" s="94"/>
      <c r="CA1" s="94"/>
      <c r="CB1" s="94"/>
      <c r="CC1" s="94"/>
      <c r="CD1" s="94"/>
      <c r="CE1" s="94"/>
    </row>
    <row r="2" spans="2:83" s="70" customFormat="1" ht="25.8" x14ac:dyDescent="0.2">
      <c r="B2" s="240" t="s">
        <v>140</v>
      </c>
      <c r="C2" s="19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93"/>
      <c r="S2" s="193"/>
      <c r="T2" s="193"/>
      <c r="U2" s="193"/>
      <c r="V2" s="193"/>
      <c r="W2" s="193"/>
      <c r="X2" s="193"/>
      <c r="Y2" s="193"/>
      <c r="Z2" s="194"/>
      <c r="AA2" s="194"/>
      <c r="AB2" s="194"/>
      <c r="AC2" s="194"/>
      <c r="AT2" s="195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6"/>
      <c r="BS2" s="196"/>
      <c r="BT2" s="196"/>
      <c r="BU2" s="196"/>
      <c r="BV2" s="196"/>
      <c r="BW2" s="196"/>
      <c r="BX2" s="197"/>
    </row>
    <row r="3" spans="2:83" s="70" customFormat="1" ht="23.4" x14ac:dyDescent="0.2">
      <c r="C3" s="241" t="s">
        <v>205</v>
      </c>
      <c r="D3" s="19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93"/>
      <c r="T3" s="193"/>
      <c r="U3" s="193"/>
      <c r="V3" s="193"/>
      <c r="W3" s="193"/>
      <c r="X3" s="193"/>
      <c r="Y3" s="193"/>
      <c r="Z3" s="193"/>
      <c r="AA3" s="194"/>
      <c r="AB3" s="194"/>
      <c r="AC3" s="194"/>
      <c r="AD3" s="194"/>
      <c r="AU3" s="195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6"/>
      <c r="BT3" s="196"/>
      <c r="BU3" s="196"/>
      <c r="BV3" s="196"/>
      <c r="BW3" s="196"/>
      <c r="BX3" s="196"/>
      <c r="BY3" s="197"/>
    </row>
    <row r="4" spans="2:83" s="70" customFormat="1" ht="9" customHeight="1" x14ac:dyDescent="0.2">
      <c r="C4" s="198"/>
      <c r="D4" s="19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93"/>
      <c r="T4" s="193"/>
      <c r="U4" s="193"/>
      <c r="V4" s="193"/>
      <c r="W4" s="193"/>
      <c r="X4" s="193"/>
      <c r="Y4" s="193"/>
      <c r="Z4" s="193"/>
      <c r="AA4" s="194"/>
      <c r="AB4" s="194"/>
      <c r="AC4" s="194"/>
      <c r="AD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6"/>
      <c r="BT4" s="196"/>
      <c r="BU4" s="196"/>
      <c r="BV4" s="196"/>
      <c r="BW4" s="196"/>
      <c r="BX4" s="196"/>
      <c r="BY4" s="199"/>
    </row>
    <row r="5" spans="2:83" s="200" customFormat="1" ht="16.95" customHeight="1" x14ac:dyDescent="0.2">
      <c r="B5" s="206" t="s">
        <v>36</v>
      </c>
      <c r="C5" s="206"/>
      <c r="D5" s="206"/>
      <c r="E5" s="207"/>
      <c r="F5" s="206" t="s">
        <v>37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8"/>
      <c r="S5" s="206" t="s">
        <v>38</v>
      </c>
      <c r="T5" s="206"/>
      <c r="U5" s="206"/>
      <c r="V5" s="206"/>
      <c r="W5" s="206"/>
      <c r="X5" s="206"/>
      <c r="Y5" s="206"/>
      <c r="Z5" s="206"/>
      <c r="AA5" s="206"/>
      <c r="AB5" s="206"/>
      <c r="AC5" s="208"/>
      <c r="AF5" s="206" t="s">
        <v>141</v>
      </c>
      <c r="AG5" s="206"/>
      <c r="AH5" s="206"/>
      <c r="AI5" s="206"/>
      <c r="AJ5" s="208"/>
      <c r="AK5" s="208"/>
      <c r="AL5" s="208"/>
      <c r="AN5" s="206"/>
    </row>
    <row r="6" spans="2:83" s="200" customFormat="1" ht="16.95" customHeight="1" x14ac:dyDescent="0.2">
      <c r="B6" s="485" t="str">
        <f>BG48</f>
        <v>合田拳斗</v>
      </c>
      <c r="C6" s="486"/>
      <c r="D6" s="213" t="str">
        <f>BL48</f>
        <v>Ａ’ｓ</v>
      </c>
      <c r="E6" s="201"/>
      <c r="F6" s="485" t="str">
        <f>BG62</f>
        <v>山川慶翔</v>
      </c>
      <c r="G6" s="486"/>
      <c r="H6" s="486"/>
      <c r="I6" s="486"/>
      <c r="J6" s="486"/>
      <c r="K6" s="486"/>
      <c r="L6" s="479" t="str">
        <f>BL62</f>
        <v>ﾊﾟﾝﾊﾟｰｽﾚﾝｼﾞｬｰ</v>
      </c>
      <c r="M6" s="479"/>
      <c r="N6" s="479"/>
      <c r="O6" s="479"/>
      <c r="P6" s="479"/>
      <c r="Q6" s="480"/>
      <c r="R6" s="202"/>
      <c r="S6" s="485" t="str">
        <f>BG85</f>
        <v>藤原　大</v>
      </c>
      <c r="T6" s="486"/>
      <c r="U6" s="486"/>
      <c r="V6" s="486"/>
      <c r="W6" s="486"/>
      <c r="X6" s="486"/>
      <c r="Y6" s="479" t="str">
        <f>BL85</f>
        <v>新居浜東</v>
      </c>
      <c r="Z6" s="479"/>
      <c r="AA6" s="479"/>
      <c r="AB6" s="479"/>
      <c r="AC6" s="479"/>
      <c r="AD6" s="480"/>
      <c r="AE6" s="202"/>
      <c r="AF6" s="485" t="str">
        <f>BG132</f>
        <v>白石泰雅</v>
      </c>
      <c r="AG6" s="486"/>
      <c r="AH6" s="486"/>
      <c r="AI6" s="486"/>
      <c r="AJ6" s="486"/>
      <c r="AK6" s="486"/>
      <c r="AL6" s="479" t="str">
        <f>BL132</f>
        <v>百鬼組</v>
      </c>
      <c r="AM6" s="479"/>
      <c r="AN6" s="479"/>
      <c r="AO6" s="479"/>
      <c r="AP6" s="479"/>
      <c r="AQ6" s="480"/>
    </row>
    <row r="7" spans="2:83" s="200" customFormat="1" ht="16.95" customHeight="1" x14ac:dyDescent="0.2">
      <c r="B7" s="481" t="str">
        <f>BG49</f>
        <v>合田義久</v>
      </c>
      <c r="C7" s="482"/>
      <c r="D7" s="214" t="str">
        <f>BL49</f>
        <v>Ａ’ｓ</v>
      </c>
      <c r="E7" s="203"/>
      <c r="F7" s="481" t="str">
        <f>BG63</f>
        <v>藤田虹星</v>
      </c>
      <c r="G7" s="482"/>
      <c r="H7" s="482"/>
      <c r="I7" s="482"/>
      <c r="J7" s="482"/>
      <c r="K7" s="482"/>
      <c r="L7" s="483" t="str">
        <f>BL63</f>
        <v>ﾊﾟﾝﾊﾟｰｽﾚﾝｼﾞｬｰ</v>
      </c>
      <c r="M7" s="483"/>
      <c r="N7" s="483"/>
      <c r="O7" s="483"/>
      <c r="P7" s="483"/>
      <c r="Q7" s="484"/>
      <c r="R7" s="202"/>
      <c r="S7" s="481" t="str">
        <f>BG86</f>
        <v>富田恭平</v>
      </c>
      <c r="T7" s="482"/>
      <c r="U7" s="482"/>
      <c r="V7" s="482"/>
      <c r="W7" s="482"/>
      <c r="X7" s="482"/>
      <c r="Y7" s="483" t="str">
        <f>BL86</f>
        <v>新居浜東</v>
      </c>
      <c r="Z7" s="483"/>
      <c r="AA7" s="483"/>
      <c r="AB7" s="483"/>
      <c r="AC7" s="483"/>
      <c r="AD7" s="484"/>
      <c r="AE7" s="202"/>
      <c r="AF7" s="481" t="str">
        <f>BG133</f>
        <v>星川秦輝</v>
      </c>
      <c r="AG7" s="482"/>
      <c r="AH7" s="482"/>
      <c r="AI7" s="482"/>
      <c r="AJ7" s="482"/>
      <c r="AK7" s="482"/>
      <c r="AL7" s="483" t="str">
        <f>BL133</f>
        <v>百鬼組</v>
      </c>
      <c r="AM7" s="483"/>
      <c r="AN7" s="483"/>
      <c r="AO7" s="483"/>
      <c r="AP7" s="483"/>
      <c r="AQ7" s="484"/>
    </row>
    <row r="8" spans="2:83" s="200" customFormat="1" ht="16.95" customHeight="1" x14ac:dyDescent="0.2">
      <c r="B8" s="206" t="s">
        <v>39</v>
      </c>
      <c r="C8" s="206"/>
      <c r="D8" s="206"/>
      <c r="E8" s="207"/>
      <c r="F8" s="206" t="s">
        <v>40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8"/>
      <c r="S8" s="206" t="s">
        <v>41</v>
      </c>
      <c r="T8" s="206"/>
      <c r="U8" s="206"/>
      <c r="V8" s="206"/>
      <c r="W8" s="206"/>
      <c r="X8" s="206"/>
      <c r="Y8" s="206"/>
      <c r="Z8" s="206"/>
      <c r="AA8" s="206"/>
      <c r="AB8" s="206"/>
      <c r="AC8" s="208"/>
      <c r="AF8" s="206" t="s">
        <v>142</v>
      </c>
      <c r="AG8" s="206"/>
      <c r="AH8" s="206"/>
      <c r="AI8" s="206"/>
      <c r="AJ8" s="208"/>
      <c r="AK8" s="208"/>
      <c r="AL8" s="208"/>
      <c r="AN8" s="206"/>
    </row>
    <row r="9" spans="2:83" s="200" customFormat="1" ht="16.95" customHeight="1" x14ac:dyDescent="0.2">
      <c r="B9" s="485" t="str">
        <f>BG51</f>
        <v>今井康浩</v>
      </c>
      <c r="C9" s="486"/>
      <c r="D9" s="213" t="str">
        <f>BL51</f>
        <v>トーヨ</v>
      </c>
      <c r="E9" s="201"/>
      <c r="F9" s="485" t="str">
        <f>BG65</f>
        <v>大西右恭</v>
      </c>
      <c r="G9" s="486"/>
      <c r="H9" s="486"/>
      <c r="I9" s="486"/>
      <c r="J9" s="486"/>
      <c r="K9" s="486"/>
      <c r="L9" s="479" t="str">
        <f>BL65</f>
        <v>ﾊﾟﾝﾊﾟｰｽﾚﾝｼﾞｬｰ</v>
      </c>
      <c r="M9" s="479"/>
      <c r="N9" s="479"/>
      <c r="O9" s="479"/>
      <c r="P9" s="479"/>
      <c r="Q9" s="480"/>
      <c r="R9" s="202"/>
      <c r="S9" s="485" t="str">
        <f>BG88</f>
        <v>曾根悠斗</v>
      </c>
      <c r="T9" s="486"/>
      <c r="U9" s="486"/>
      <c r="V9" s="486"/>
      <c r="W9" s="486"/>
      <c r="X9" s="486"/>
      <c r="Y9" s="479" t="str">
        <f>BL88</f>
        <v>土居中学校</v>
      </c>
      <c r="Z9" s="479"/>
      <c r="AA9" s="479"/>
      <c r="AB9" s="479"/>
      <c r="AC9" s="479"/>
      <c r="AD9" s="480"/>
      <c r="AE9" s="202"/>
      <c r="AF9" s="485" t="str">
        <f>BG135</f>
        <v>曾我部歓太</v>
      </c>
      <c r="AG9" s="486"/>
      <c r="AH9" s="486"/>
      <c r="AI9" s="486"/>
      <c r="AJ9" s="486"/>
      <c r="AK9" s="486"/>
      <c r="AL9" s="479" t="str">
        <f>BL135</f>
        <v>新宮中学校</v>
      </c>
      <c r="AM9" s="479"/>
      <c r="AN9" s="479"/>
      <c r="AO9" s="479"/>
      <c r="AP9" s="479"/>
      <c r="AQ9" s="480"/>
    </row>
    <row r="10" spans="2:83" s="200" customFormat="1" ht="16.95" customHeight="1" x14ac:dyDescent="0.2">
      <c r="B10" s="481" t="str">
        <f>BG52</f>
        <v>川上美優</v>
      </c>
      <c r="C10" s="482"/>
      <c r="D10" s="214" t="str">
        <f>BL52</f>
        <v>TEAMBLOWIN</v>
      </c>
      <c r="E10" s="203"/>
      <c r="F10" s="481" t="str">
        <f>BG66</f>
        <v>真鍋頼斗</v>
      </c>
      <c r="G10" s="482"/>
      <c r="H10" s="482"/>
      <c r="I10" s="482"/>
      <c r="J10" s="482"/>
      <c r="K10" s="482"/>
      <c r="L10" s="483" t="str">
        <f>BL66</f>
        <v>ﾊﾟﾝﾊﾟｰｽﾚﾝｼﾞｬｰ</v>
      </c>
      <c r="M10" s="483"/>
      <c r="N10" s="483"/>
      <c r="O10" s="483"/>
      <c r="P10" s="483"/>
      <c r="Q10" s="484"/>
      <c r="R10" s="202"/>
      <c r="S10" s="481" t="str">
        <f>BG89</f>
        <v>川上真聖</v>
      </c>
      <c r="T10" s="482"/>
      <c r="U10" s="482"/>
      <c r="V10" s="482"/>
      <c r="W10" s="482"/>
      <c r="X10" s="482"/>
      <c r="Y10" s="483" t="str">
        <f>BL89</f>
        <v>土居中学校</v>
      </c>
      <c r="Z10" s="483"/>
      <c r="AA10" s="483"/>
      <c r="AB10" s="483"/>
      <c r="AC10" s="483"/>
      <c r="AD10" s="484"/>
      <c r="AE10" s="202"/>
      <c r="AF10" s="481" t="str">
        <f>BG136</f>
        <v>大島徹之進</v>
      </c>
      <c r="AG10" s="482"/>
      <c r="AH10" s="482"/>
      <c r="AI10" s="482"/>
      <c r="AJ10" s="482"/>
      <c r="AK10" s="482"/>
      <c r="AL10" s="483" t="str">
        <f>BL136</f>
        <v>新宮中学校</v>
      </c>
      <c r="AM10" s="483"/>
      <c r="AN10" s="483"/>
      <c r="AO10" s="483"/>
      <c r="AP10" s="483"/>
      <c r="AQ10" s="484"/>
    </row>
    <row r="11" spans="2:83" s="70" customFormat="1" ht="16.95" customHeight="1" x14ac:dyDescent="0.2">
      <c r="C11" s="204"/>
      <c r="D11" s="205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215"/>
      <c r="AD11" s="215"/>
      <c r="AE11" s="215"/>
      <c r="AF11" s="215"/>
    </row>
    <row r="12" spans="2:83" s="200" customFormat="1" ht="16.95" customHeight="1" x14ac:dyDescent="0.2">
      <c r="B12" s="206" t="s">
        <v>42</v>
      </c>
      <c r="C12" s="206"/>
      <c r="D12" s="206"/>
      <c r="E12" s="207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8"/>
      <c r="S12" s="206" t="s">
        <v>43</v>
      </c>
      <c r="T12" s="206"/>
      <c r="U12" s="206"/>
      <c r="V12" s="206"/>
      <c r="W12" s="206"/>
      <c r="X12" s="206"/>
      <c r="Y12" s="206"/>
      <c r="Z12" s="206"/>
      <c r="AA12" s="206"/>
      <c r="AB12" s="206"/>
      <c r="AC12" s="208"/>
      <c r="AF12" s="206" t="s">
        <v>143</v>
      </c>
      <c r="AG12" s="206"/>
      <c r="AH12" s="206"/>
      <c r="AI12" s="206"/>
      <c r="AJ12" s="208"/>
      <c r="AK12" s="208"/>
      <c r="AL12" s="208"/>
      <c r="AN12" s="206"/>
    </row>
    <row r="13" spans="2:83" s="200" customFormat="1" ht="16.95" customHeight="1" x14ac:dyDescent="0.2">
      <c r="B13" s="485" t="str">
        <f>AY33</f>
        <v>猪川ももか</v>
      </c>
      <c r="C13" s="486"/>
      <c r="D13" s="213" t="str">
        <f>BE33</f>
        <v>土居高校</v>
      </c>
      <c r="E13" s="201"/>
      <c r="F13" s="485"/>
      <c r="G13" s="486"/>
      <c r="H13" s="486"/>
      <c r="I13" s="486"/>
      <c r="J13" s="486"/>
      <c r="K13" s="486"/>
      <c r="L13" s="479"/>
      <c r="M13" s="479"/>
      <c r="N13" s="479"/>
      <c r="O13" s="479"/>
      <c r="P13" s="479"/>
      <c r="Q13" s="480"/>
      <c r="R13" s="202"/>
      <c r="S13" s="485" t="str">
        <f>G198</f>
        <v>石水玲珈</v>
      </c>
      <c r="T13" s="486"/>
      <c r="U13" s="486"/>
      <c r="V13" s="486"/>
      <c r="W13" s="486"/>
      <c r="X13" s="486"/>
      <c r="Y13" s="479" t="str">
        <f>M198</f>
        <v>土居高校</v>
      </c>
      <c r="Z13" s="479"/>
      <c r="AA13" s="479"/>
      <c r="AB13" s="479"/>
      <c r="AC13" s="479"/>
      <c r="AD13" s="480"/>
      <c r="AE13" s="202"/>
      <c r="AF13" s="485" t="str">
        <f>AG198</f>
        <v>星川奈央佳</v>
      </c>
      <c r="AG13" s="486"/>
      <c r="AH13" s="486"/>
      <c r="AI13" s="486"/>
      <c r="AJ13" s="486"/>
      <c r="AK13" s="486"/>
      <c r="AL13" s="479" t="str">
        <f>AM198</f>
        <v>新宮中学校</v>
      </c>
      <c r="AM13" s="479"/>
      <c r="AN13" s="479"/>
      <c r="AO13" s="479"/>
      <c r="AP13" s="479"/>
      <c r="AQ13" s="480"/>
    </row>
    <row r="14" spans="2:83" s="200" customFormat="1" ht="16.95" customHeight="1" x14ac:dyDescent="0.2">
      <c r="B14" s="481" t="str">
        <f>AY34</f>
        <v>續木友葵</v>
      </c>
      <c r="C14" s="482"/>
      <c r="D14" s="214" t="str">
        <f>BE34</f>
        <v>新居浜東高</v>
      </c>
      <c r="E14" s="203"/>
      <c r="F14" s="481"/>
      <c r="G14" s="482"/>
      <c r="H14" s="482"/>
      <c r="I14" s="482"/>
      <c r="J14" s="482"/>
      <c r="K14" s="482"/>
      <c r="L14" s="483"/>
      <c r="M14" s="483"/>
      <c r="N14" s="483"/>
      <c r="O14" s="483"/>
      <c r="P14" s="483"/>
      <c r="Q14" s="484"/>
      <c r="R14" s="202"/>
      <c r="S14" s="481" t="str">
        <f>G199</f>
        <v>滝本美玲</v>
      </c>
      <c r="T14" s="482"/>
      <c r="U14" s="482"/>
      <c r="V14" s="482"/>
      <c r="W14" s="482"/>
      <c r="X14" s="482"/>
      <c r="Y14" s="483" t="str">
        <f>M199</f>
        <v>土居高校</v>
      </c>
      <c r="Z14" s="483"/>
      <c r="AA14" s="483"/>
      <c r="AB14" s="483"/>
      <c r="AC14" s="483"/>
      <c r="AD14" s="484"/>
      <c r="AE14" s="202"/>
      <c r="AF14" s="481" t="str">
        <f>AG199</f>
        <v>戸田妃葉璃</v>
      </c>
      <c r="AG14" s="482"/>
      <c r="AH14" s="482"/>
      <c r="AI14" s="482"/>
      <c r="AJ14" s="482"/>
      <c r="AK14" s="482"/>
      <c r="AL14" s="483" t="str">
        <f>AM199</f>
        <v>新宮中学校</v>
      </c>
      <c r="AM14" s="483"/>
      <c r="AN14" s="483"/>
      <c r="AO14" s="483"/>
      <c r="AP14" s="483"/>
      <c r="AQ14" s="484"/>
    </row>
    <row r="15" spans="2:83" s="200" customFormat="1" ht="16.95" customHeight="1" x14ac:dyDescent="0.2">
      <c r="B15" s="206" t="s">
        <v>44</v>
      </c>
      <c r="C15" s="206"/>
      <c r="D15" s="206"/>
      <c r="E15" s="207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8"/>
      <c r="S15" s="206" t="s">
        <v>45</v>
      </c>
      <c r="T15" s="206"/>
      <c r="U15" s="206"/>
      <c r="V15" s="206"/>
      <c r="W15" s="206"/>
      <c r="X15" s="206"/>
      <c r="Y15" s="206"/>
      <c r="Z15" s="206"/>
      <c r="AA15" s="206"/>
      <c r="AB15" s="206"/>
      <c r="AC15" s="208"/>
      <c r="AF15" s="206" t="s">
        <v>144</v>
      </c>
      <c r="AG15" s="206"/>
      <c r="AH15" s="206"/>
      <c r="AI15" s="206"/>
      <c r="AJ15" s="208"/>
      <c r="AK15" s="208"/>
      <c r="AL15" s="208"/>
      <c r="AN15" s="206"/>
    </row>
    <row r="16" spans="2:83" s="200" customFormat="1" ht="16.95" customHeight="1" x14ac:dyDescent="0.2">
      <c r="B16" s="485" t="str">
        <f>AY36</f>
        <v>合田亜里砂</v>
      </c>
      <c r="C16" s="486"/>
      <c r="D16" s="213" t="str">
        <f>BE36</f>
        <v>土居クラブ</v>
      </c>
      <c r="E16" s="201"/>
      <c r="F16" s="485"/>
      <c r="G16" s="486"/>
      <c r="H16" s="486"/>
      <c r="I16" s="486"/>
      <c r="J16" s="486"/>
      <c r="K16" s="486"/>
      <c r="L16" s="479"/>
      <c r="M16" s="479"/>
      <c r="N16" s="479"/>
      <c r="O16" s="479"/>
      <c r="P16" s="479"/>
      <c r="Q16" s="480"/>
      <c r="R16" s="202"/>
      <c r="S16" s="485" t="str">
        <f>G201</f>
        <v>石水梨羽</v>
      </c>
      <c r="T16" s="486"/>
      <c r="U16" s="486"/>
      <c r="V16" s="486"/>
      <c r="W16" s="486"/>
      <c r="X16" s="486"/>
      <c r="Y16" s="479" t="str">
        <f>M201</f>
        <v>土居中学校</v>
      </c>
      <c r="Z16" s="479"/>
      <c r="AA16" s="479"/>
      <c r="AB16" s="479"/>
      <c r="AC16" s="479"/>
      <c r="AD16" s="480"/>
      <c r="AE16" s="202"/>
      <c r="AF16" s="485" t="str">
        <f>AG201</f>
        <v>石川紫音</v>
      </c>
      <c r="AG16" s="486"/>
      <c r="AH16" s="486"/>
      <c r="AI16" s="486"/>
      <c r="AJ16" s="486"/>
      <c r="AK16" s="486"/>
      <c r="AL16" s="479" t="str">
        <f>AM201</f>
        <v>新宮中学校</v>
      </c>
      <c r="AM16" s="479"/>
      <c r="AN16" s="479"/>
      <c r="AO16" s="479"/>
      <c r="AP16" s="479"/>
      <c r="AQ16" s="480"/>
    </row>
    <row r="17" spans="1:83" s="200" customFormat="1" ht="16.95" customHeight="1" x14ac:dyDescent="0.2">
      <c r="B17" s="481" t="str">
        <f>AY37</f>
        <v>鎌田晴</v>
      </c>
      <c r="C17" s="482"/>
      <c r="D17" s="214" t="str">
        <f>BE37</f>
        <v>トトロ</v>
      </c>
      <c r="E17" s="203"/>
      <c r="F17" s="481"/>
      <c r="G17" s="482"/>
      <c r="H17" s="482"/>
      <c r="I17" s="482"/>
      <c r="J17" s="482"/>
      <c r="K17" s="482"/>
      <c r="L17" s="483"/>
      <c r="M17" s="483"/>
      <c r="N17" s="483"/>
      <c r="O17" s="483"/>
      <c r="P17" s="483"/>
      <c r="Q17" s="484"/>
      <c r="R17" s="202"/>
      <c r="S17" s="481" t="str">
        <f>G202</f>
        <v>山内莉橙</v>
      </c>
      <c r="T17" s="482"/>
      <c r="U17" s="482"/>
      <c r="V17" s="482"/>
      <c r="W17" s="482"/>
      <c r="X17" s="482"/>
      <c r="Y17" s="483" t="str">
        <f>M202</f>
        <v>土居中学校</v>
      </c>
      <c r="Z17" s="483"/>
      <c r="AA17" s="483"/>
      <c r="AB17" s="483"/>
      <c r="AC17" s="483"/>
      <c r="AD17" s="484"/>
      <c r="AE17" s="202"/>
      <c r="AF17" s="481" t="str">
        <f>AG202</f>
        <v>大西美心</v>
      </c>
      <c r="AG17" s="482"/>
      <c r="AH17" s="482"/>
      <c r="AI17" s="482"/>
      <c r="AJ17" s="482"/>
      <c r="AK17" s="482"/>
      <c r="AL17" s="483" t="str">
        <f>AM202</f>
        <v>新宮中学校</v>
      </c>
      <c r="AM17" s="483"/>
      <c r="AN17" s="483"/>
      <c r="AO17" s="483"/>
      <c r="AP17" s="483"/>
      <c r="AQ17" s="484"/>
    </row>
    <row r="18" spans="1:83" ht="16.95" customHeight="1" x14ac:dyDescent="0.2">
      <c r="BD18" s="93"/>
      <c r="BE18" s="93"/>
      <c r="BF18" s="93"/>
      <c r="BX18" s="94"/>
      <c r="BY18" s="94"/>
      <c r="BZ18" s="94"/>
      <c r="CA18" s="94"/>
      <c r="CB18" s="94"/>
      <c r="CC18" s="94"/>
      <c r="CD18" s="94"/>
      <c r="CE18" s="94"/>
    </row>
    <row r="19" spans="1:83" ht="16.95" customHeight="1" thickBot="1" x14ac:dyDescent="0.25">
      <c r="BD19" s="93"/>
      <c r="BE19" s="93"/>
      <c r="BF19" s="93"/>
      <c r="BX19" s="94"/>
      <c r="BY19" s="94"/>
      <c r="BZ19" s="94"/>
      <c r="CA19" s="94"/>
      <c r="CB19" s="94"/>
      <c r="CC19" s="94"/>
      <c r="CD19" s="94"/>
      <c r="CE19" s="94"/>
    </row>
    <row r="20" spans="1:83" ht="12" customHeight="1" x14ac:dyDescent="0.2">
      <c r="A20" s="116" t="s">
        <v>49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94"/>
      <c r="AY20" s="94"/>
      <c r="AZ20" s="94"/>
      <c r="BA20" s="94"/>
      <c r="BB20" s="94"/>
      <c r="BC20" s="94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</row>
    <row r="22" spans="1:83" ht="30" x14ac:dyDescent="0.2">
      <c r="B22" s="94"/>
      <c r="C22" s="350" t="s">
        <v>198</v>
      </c>
      <c r="D22" s="350"/>
      <c r="E22" s="350"/>
      <c r="F22" s="350"/>
      <c r="G22" s="350"/>
      <c r="H22" s="350"/>
      <c r="I22" s="97"/>
      <c r="J22" s="97"/>
      <c r="K22" s="256" t="s">
        <v>197</v>
      </c>
      <c r="L22" s="97"/>
      <c r="N22" s="97"/>
      <c r="O22" s="97"/>
      <c r="P22" s="97"/>
      <c r="Q22" s="97"/>
      <c r="S22" s="97"/>
      <c r="T22" s="97"/>
      <c r="U22" s="104"/>
      <c r="V22" s="97"/>
      <c r="W22" s="97"/>
      <c r="X22" s="97"/>
      <c r="Y22" s="94"/>
      <c r="Z22" s="94"/>
      <c r="AA22" s="94"/>
      <c r="AB22" s="94"/>
      <c r="AC22" s="94"/>
      <c r="AD22" s="94"/>
      <c r="AE22" s="94"/>
      <c r="AF22" s="97"/>
      <c r="AG22" s="97"/>
      <c r="AH22" s="97"/>
      <c r="AI22" s="97"/>
      <c r="AJ22" s="237"/>
      <c r="AK22" s="237"/>
      <c r="AL22" s="237"/>
      <c r="AM22" s="237"/>
      <c r="AN22" s="237"/>
      <c r="AO22" s="237"/>
      <c r="AP22" s="237"/>
      <c r="AQ22" s="237"/>
      <c r="AR22" s="23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5"/>
    </row>
    <row r="23" spans="1:83" ht="5.0999999999999996" customHeight="1" thickBot="1" x14ac:dyDescent="0.25">
      <c r="C23" s="99"/>
      <c r="D23" s="103"/>
      <c r="E23" s="103"/>
      <c r="F23" s="103"/>
      <c r="G23" s="103"/>
      <c r="H23" s="103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1"/>
      <c r="T23" s="101"/>
      <c r="U23" s="101"/>
      <c r="V23" s="101"/>
      <c r="W23" s="101"/>
      <c r="X23" s="100"/>
      <c r="Y23" s="99"/>
      <c r="Z23" s="99"/>
      <c r="AA23" s="99"/>
      <c r="AB23" s="99"/>
      <c r="AV23" s="94"/>
      <c r="AW23" s="94"/>
      <c r="AX23" s="95"/>
      <c r="AY23" s="95"/>
      <c r="AZ23" s="94"/>
      <c r="BA23" s="94"/>
      <c r="BB23" s="94"/>
      <c r="BC23" s="94"/>
      <c r="BP23" s="93"/>
      <c r="BQ23" s="93"/>
      <c r="BR23" s="93"/>
      <c r="BS23" s="93"/>
      <c r="BT23" s="93"/>
      <c r="BU23" s="93"/>
      <c r="BV23" s="93"/>
      <c r="BW23" s="93"/>
    </row>
    <row r="24" spans="1:83" ht="12" customHeight="1" x14ac:dyDescent="0.15">
      <c r="A24" s="93"/>
      <c r="C24" s="419" t="s">
        <v>148</v>
      </c>
      <c r="D24" s="420"/>
      <c r="E24" s="423" t="str">
        <f>C26</f>
        <v>猪川ももか</v>
      </c>
      <c r="F24" s="424"/>
      <c r="G24" s="424"/>
      <c r="H24" s="425"/>
      <c r="I24" s="426" t="str">
        <f>C29</f>
        <v>合田亜里砂</v>
      </c>
      <c r="J24" s="424"/>
      <c r="K24" s="424"/>
      <c r="L24" s="425"/>
      <c r="M24" s="426" t="str">
        <f>C32</f>
        <v>近藤英樹</v>
      </c>
      <c r="N24" s="424"/>
      <c r="O24" s="424"/>
      <c r="P24" s="425"/>
      <c r="Q24" s="426" t="str">
        <f>C35</f>
        <v>大西右恭</v>
      </c>
      <c r="R24" s="424"/>
      <c r="S24" s="424"/>
      <c r="T24" s="425"/>
      <c r="U24" s="426" t="str">
        <f>C38</f>
        <v>石川竜郎</v>
      </c>
      <c r="V24" s="424"/>
      <c r="W24" s="424"/>
      <c r="X24" s="425"/>
      <c r="Y24" s="391" t="s">
        <v>1</v>
      </c>
      <c r="Z24" s="392"/>
      <c r="AA24" s="392"/>
      <c r="AB24" s="393"/>
      <c r="AC24" s="82"/>
      <c r="AD24" s="489" t="s">
        <v>3</v>
      </c>
      <c r="AE24" s="490"/>
      <c r="AF24" s="394" t="s">
        <v>4</v>
      </c>
      <c r="AG24" s="396"/>
      <c r="AH24" s="395"/>
      <c r="AI24" s="397" t="s">
        <v>5</v>
      </c>
      <c r="AJ24" s="398"/>
      <c r="AK24" s="399"/>
      <c r="AL24" s="133"/>
      <c r="AM24" s="13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</row>
    <row r="25" spans="1:83" ht="12" customHeight="1" thickBot="1" x14ac:dyDescent="0.2">
      <c r="A25" s="93"/>
      <c r="C25" s="421"/>
      <c r="D25" s="422"/>
      <c r="E25" s="428" t="str">
        <f>C27</f>
        <v>續木友葵</v>
      </c>
      <c r="F25" s="429"/>
      <c r="G25" s="429"/>
      <c r="H25" s="430"/>
      <c r="I25" s="431" t="str">
        <f>C30</f>
        <v>鎌田晴</v>
      </c>
      <c r="J25" s="429"/>
      <c r="K25" s="429"/>
      <c r="L25" s="430"/>
      <c r="M25" s="431" t="str">
        <f>C33</f>
        <v>石原結人</v>
      </c>
      <c r="N25" s="429"/>
      <c r="O25" s="429"/>
      <c r="P25" s="430"/>
      <c r="Q25" s="431" t="str">
        <f>C36</f>
        <v>真鍋頼斗</v>
      </c>
      <c r="R25" s="429"/>
      <c r="S25" s="429"/>
      <c r="T25" s="430"/>
      <c r="U25" s="431" t="str">
        <f>C39</f>
        <v>薦田あかね</v>
      </c>
      <c r="V25" s="429"/>
      <c r="W25" s="429"/>
      <c r="X25" s="430"/>
      <c r="Y25" s="400" t="s">
        <v>2</v>
      </c>
      <c r="Z25" s="401"/>
      <c r="AA25" s="401"/>
      <c r="AB25" s="402"/>
      <c r="AC25" s="82"/>
      <c r="AD25" s="137" t="s">
        <v>6</v>
      </c>
      <c r="AE25" s="138" t="s">
        <v>7</v>
      </c>
      <c r="AF25" s="137" t="s">
        <v>19</v>
      </c>
      <c r="AG25" s="138" t="s">
        <v>8</v>
      </c>
      <c r="AH25" s="139" t="s">
        <v>9</v>
      </c>
      <c r="AI25" s="138" t="s">
        <v>19</v>
      </c>
      <c r="AJ25" s="138" t="s">
        <v>8</v>
      </c>
      <c r="AK25" s="139" t="s">
        <v>9</v>
      </c>
      <c r="AL25" s="133"/>
      <c r="AM25" s="133"/>
      <c r="AN25" s="133"/>
      <c r="AO25" s="133"/>
      <c r="AR25" s="351" t="s">
        <v>200</v>
      </c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93"/>
      <c r="BR25" s="93"/>
      <c r="BS25" s="93"/>
      <c r="BT25" s="93"/>
      <c r="BU25" s="93"/>
      <c r="BV25" s="93"/>
      <c r="BW25" s="93"/>
    </row>
    <row r="26" spans="1:83" ht="12" customHeight="1" x14ac:dyDescent="0.15">
      <c r="A26" s="487" t="s">
        <v>202</v>
      </c>
      <c r="B26" s="488"/>
      <c r="C26" s="80" t="s">
        <v>89</v>
      </c>
      <c r="D26" s="246" t="s">
        <v>90</v>
      </c>
      <c r="E26" s="386"/>
      <c r="F26" s="387"/>
      <c r="G26" s="387"/>
      <c r="H26" s="388"/>
      <c r="I26" s="89">
        <v>15</v>
      </c>
      <c r="J26" s="40" t="str">
        <f>IF(I26="","","-")</f>
        <v>-</v>
      </c>
      <c r="K26" s="86">
        <v>12</v>
      </c>
      <c r="L26" s="403" t="str">
        <f>IF(I26&lt;&gt;"",IF(I26&gt;K26,IF(I27&gt;K27,"○",IF(I28&gt;K28,"○","×")),IF(I27&gt;K27,IF(I28&gt;K28,"○","×"),"×")),"")</f>
        <v>○</v>
      </c>
      <c r="M26" s="89">
        <v>15</v>
      </c>
      <c r="N26" s="53"/>
      <c r="O26" s="85">
        <v>13</v>
      </c>
      <c r="P26" s="403" t="str">
        <f>IF(M26&lt;&gt;"",IF(M26&gt;O26,IF(M27&gt;O27,"○",IF(M28&gt;O28,"○","×")),IF(M27&gt;O27,IF(M28&gt;O28,"○","×"),"×")),"")</f>
        <v>×</v>
      </c>
      <c r="Q26" s="89">
        <v>7</v>
      </c>
      <c r="R26" s="53" t="str">
        <f t="shared" ref="R26:R34" si="0">IF(Q26="","","-")</f>
        <v>-</v>
      </c>
      <c r="S26" s="85">
        <v>15</v>
      </c>
      <c r="T26" s="403" t="str">
        <f>IF(Q26&lt;&gt;"",IF(Q26&gt;S26,IF(Q27&gt;S27,"○",IF(Q28&gt;S28,"○","×")),IF(Q27&gt;S27,IF(Q28&gt;S28,"○","×"),"×")),"")</f>
        <v>×</v>
      </c>
      <c r="U26" s="89">
        <v>9</v>
      </c>
      <c r="V26" s="53" t="str">
        <f t="shared" ref="V26:V37" si="1">IF(U26="","","-")</f>
        <v>-</v>
      </c>
      <c r="W26" s="85">
        <v>15</v>
      </c>
      <c r="X26" s="406" t="str">
        <f>IF(U26&lt;&gt;"",IF(U26&gt;W26,IF(U27&gt;W27,"○",IF(U28&gt;W28,"○","×")),IF(U27&gt;W27,IF(U28&gt;W28,"○","×"),"×")),"")</f>
        <v>×</v>
      </c>
      <c r="Y26" s="408">
        <f>RANK(AL27,AL26:AL39)</f>
        <v>4</v>
      </c>
      <c r="Z26" s="409"/>
      <c r="AA26" s="409"/>
      <c r="AB26" s="410"/>
      <c r="AC26" s="82"/>
      <c r="AD26" s="140"/>
      <c r="AE26" s="141"/>
      <c r="AF26" s="160"/>
      <c r="AG26" s="161"/>
      <c r="AH26" s="145"/>
      <c r="AI26" s="141"/>
      <c r="AJ26" s="141"/>
      <c r="AK26" s="145"/>
      <c r="AL26" s="134"/>
      <c r="AM26" s="134"/>
      <c r="AN26" s="134"/>
      <c r="AO26" s="134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93"/>
      <c r="BR26" s="93"/>
      <c r="BS26" s="93"/>
      <c r="BW26" s="93"/>
    </row>
    <row r="27" spans="1:83" ht="12" customHeight="1" x14ac:dyDescent="0.15">
      <c r="A27" s="487"/>
      <c r="B27" s="488"/>
      <c r="C27" s="80" t="s">
        <v>87</v>
      </c>
      <c r="D27" s="247" t="s">
        <v>162</v>
      </c>
      <c r="E27" s="389"/>
      <c r="F27" s="375"/>
      <c r="G27" s="375"/>
      <c r="H27" s="376"/>
      <c r="I27" s="89">
        <v>13</v>
      </c>
      <c r="J27" s="40" t="str">
        <f>IF(I27="","","-")</f>
        <v>-</v>
      </c>
      <c r="K27" s="92">
        <v>15</v>
      </c>
      <c r="L27" s="404"/>
      <c r="M27" s="89">
        <v>10</v>
      </c>
      <c r="N27" s="40"/>
      <c r="O27" s="86">
        <v>15</v>
      </c>
      <c r="P27" s="404"/>
      <c r="Q27" s="89">
        <v>8</v>
      </c>
      <c r="R27" s="40" t="str">
        <f t="shared" si="0"/>
        <v>-</v>
      </c>
      <c r="S27" s="86">
        <v>15</v>
      </c>
      <c r="T27" s="404"/>
      <c r="U27" s="89">
        <v>10</v>
      </c>
      <c r="V27" s="40" t="str">
        <f t="shared" si="1"/>
        <v>-</v>
      </c>
      <c r="W27" s="86">
        <v>15</v>
      </c>
      <c r="X27" s="407"/>
      <c r="Y27" s="411"/>
      <c r="Z27" s="412"/>
      <c r="AA27" s="412"/>
      <c r="AB27" s="413"/>
      <c r="AC27" s="82"/>
      <c r="AD27" s="140">
        <f>COUNTIF(E26:X28,"○")</f>
        <v>1</v>
      </c>
      <c r="AE27" s="141">
        <f>COUNTIF(E26:X28,"×")</f>
        <v>3</v>
      </c>
      <c r="AF27" s="160">
        <f>(IF((E26&gt;G26),1,0))+(IF((E27&gt;G27),1,0))+(IF((E28&gt;G28),1,0))+(IF((I26&gt;K26),1,0))+(IF((I27&gt;K27),1,0))+(IF((I28&gt;K28),1,0))+(IF((M26&gt;O26),1,0))+(IF((M27&gt;O27),1,0))+(IF((M28&gt;O28),1,0))+(IF((Q26&gt;S26),1,0))+(IF((Q27&gt;S27),1,0))+(IF((Q28&gt;S28),1,0))+(IF((U26&gt;W26),1,0))+(IF((U27&gt;W27),1,0))+(IF((U28&gt;W28),1,0))</f>
        <v>3</v>
      </c>
      <c r="AG27" s="161">
        <f>(IF((E26&lt;G26),1,0))+(IF((E27&lt;G27),1,0))+(IF((E28&lt;G28),1,0))+(IF((I26&lt;K26),1,0))+(IF((I27&lt;K27),1,0))+(IF((I28&lt;K28),1,0))+(IF((M26&lt;O26),1,0))+(IF((M27&lt;O27),1,0))+(IF((M28&lt;O28),1,0))+(IF((Q26&lt;S26),1,0))+(IF((Q27&lt;S27),1,0))+(IF((Q28&lt;S28),1,0))+(IF((U26&lt;W26),1,0))+(IF((U27&lt;W27),1,0))+(IF((U28&lt;W28),1,0))</f>
        <v>7</v>
      </c>
      <c r="AH27" s="162">
        <f>AF27-AG27</f>
        <v>-4</v>
      </c>
      <c r="AI27" s="141">
        <f>SUM(E26:E28,I26:I28,M26:M28,Q26:Q28,U26:U28)</f>
        <v>110</v>
      </c>
      <c r="AJ27" s="141">
        <f>SUM(G26:G28,K26:K28,O26:O28,S26:S28,W26:W28)</f>
        <v>144</v>
      </c>
      <c r="AK27" s="145">
        <f>AI27-AJ27</f>
        <v>-34</v>
      </c>
      <c r="AL27" s="414">
        <f>(AD27-AE27)*1000+(AH27)*100+AK27</f>
        <v>-2434</v>
      </c>
      <c r="AM27" s="415"/>
      <c r="AN27" s="244"/>
      <c r="AO27" s="244"/>
      <c r="AR27" s="354" t="s">
        <v>204</v>
      </c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93"/>
      <c r="BR27" s="93"/>
      <c r="BS27" s="93"/>
      <c r="BW27" s="93"/>
    </row>
    <row r="28" spans="1:83" ht="12" customHeight="1" thickBot="1" x14ac:dyDescent="0.2">
      <c r="A28" s="487"/>
      <c r="B28" s="488"/>
      <c r="C28" s="77"/>
      <c r="D28" s="248"/>
      <c r="E28" s="390"/>
      <c r="F28" s="378"/>
      <c r="G28" s="378"/>
      <c r="H28" s="379"/>
      <c r="I28" s="91">
        <v>15</v>
      </c>
      <c r="J28" s="40" t="str">
        <f>IF(I28="","","-")</f>
        <v>-</v>
      </c>
      <c r="K28" s="88">
        <v>14</v>
      </c>
      <c r="L28" s="405"/>
      <c r="M28" s="91">
        <v>8</v>
      </c>
      <c r="N28" s="48"/>
      <c r="O28" s="88">
        <v>15</v>
      </c>
      <c r="P28" s="404"/>
      <c r="Q28" s="89"/>
      <c r="R28" s="40" t="str">
        <f t="shared" si="0"/>
        <v/>
      </c>
      <c r="S28" s="86"/>
      <c r="T28" s="404"/>
      <c r="U28" s="89"/>
      <c r="V28" s="40" t="str">
        <f t="shared" si="1"/>
        <v/>
      </c>
      <c r="W28" s="86"/>
      <c r="X28" s="407"/>
      <c r="Y28" s="18">
        <f>AD27</f>
        <v>1</v>
      </c>
      <c r="Z28" s="17" t="s">
        <v>10</v>
      </c>
      <c r="AA28" s="17">
        <f>AE27</f>
        <v>3</v>
      </c>
      <c r="AB28" s="16" t="s">
        <v>7</v>
      </c>
      <c r="AC28" s="82"/>
      <c r="AD28" s="140"/>
      <c r="AE28" s="141"/>
      <c r="AF28" s="160"/>
      <c r="AG28" s="161"/>
      <c r="AH28" s="145"/>
      <c r="AI28" s="141"/>
      <c r="AJ28" s="141"/>
      <c r="AK28" s="145"/>
      <c r="AL28" s="135"/>
      <c r="AM28" s="128"/>
      <c r="AN28" s="128"/>
      <c r="AO28" s="128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93"/>
      <c r="BR28" s="93"/>
      <c r="BS28" s="93"/>
      <c r="BW28" s="93"/>
    </row>
    <row r="29" spans="1:83" ht="12" customHeight="1" x14ac:dyDescent="0.15">
      <c r="A29" s="487" t="s">
        <v>202</v>
      </c>
      <c r="B29" s="488"/>
      <c r="C29" s="80" t="s">
        <v>115</v>
      </c>
      <c r="D29" s="209" t="s">
        <v>114</v>
      </c>
      <c r="E29" s="42">
        <f>IF(K26="","",K26)</f>
        <v>12</v>
      </c>
      <c r="F29" s="40" t="str">
        <f t="shared" ref="F29:F40" si="2">IF(E29="","","-")</f>
        <v>-</v>
      </c>
      <c r="G29" s="124">
        <f>IF(I26="","",I26)</f>
        <v>15</v>
      </c>
      <c r="H29" s="368" t="str">
        <f>IF(L26="","",IF(L26="○","×",IF(L26="×","○")))</f>
        <v>×</v>
      </c>
      <c r="I29" s="371"/>
      <c r="J29" s="372"/>
      <c r="K29" s="372"/>
      <c r="L29" s="373"/>
      <c r="M29" s="89">
        <v>11</v>
      </c>
      <c r="N29" s="40"/>
      <c r="O29" s="86">
        <v>15</v>
      </c>
      <c r="P29" s="416" t="str">
        <f>IF(M29&lt;&gt;"",IF(M29&gt;O29,IF(M30&gt;O30,"○",IF(M31&gt;O31,"○","×")),IF(M30&gt;O30,IF(M31&gt;O31,"○","×"),"×")),"")</f>
        <v>×</v>
      </c>
      <c r="Q29" s="90">
        <v>8</v>
      </c>
      <c r="R29" s="43" t="str">
        <f t="shared" si="0"/>
        <v>-</v>
      </c>
      <c r="S29" s="87">
        <v>15</v>
      </c>
      <c r="T29" s="416" t="str">
        <f>IF(Q29&lt;&gt;"",IF(Q29&gt;S29,IF(Q30&gt;S30,"○",IF(Q31&gt;S31,"○","×")),IF(Q30&gt;S30,IF(Q31&gt;S31,"○","×"),"×")),"")</f>
        <v>×</v>
      </c>
      <c r="U29" s="90">
        <v>9</v>
      </c>
      <c r="V29" s="43" t="str">
        <f t="shared" si="1"/>
        <v>-</v>
      </c>
      <c r="W29" s="87">
        <v>15</v>
      </c>
      <c r="X29" s="417" t="str">
        <f>IF(U29&lt;&gt;"",IF(U29&gt;W29,IF(U30&gt;W30,"○",IF(U31&gt;W31,"○","×")),IF(U30&gt;W30,IF(U31&gt;W31,"○","×"),"×")),"")</f>
        <v>×</v>
      </c>
      <c r="Y29" s="408">
        <f>RANK(AL30,AL26:AL39)</f>
        <v>5</v>
      </c>
      <c r="Z29" s="409"/>
      <c r="AA29" s="409"/>
      <c r="AB29" s="410"/>
      <c r="AC29" s="82"/>
      <c r="AD29" s="151"/>
      <c r="AE29" s="152"/>
      <c r="AF29" s="163"/>
      <c r="AG29" s="164"/>
      <c r="AH29" s="153"/>
      <c r="AI29" s="152"/>
      <c r="AJ29" s="152"/>
      <c r="AK29" s="153"/>
      <c r="AL29" s="135"/>
      <c r="AM29" s="128"/>
      <c r="AN29" s="128"/>
      <c r="AO29" s="128"/>
      <c r="AR29" s="360" t="s">
        <v>193</v>
      </c>
      <c r="AS29" s="361"/>
      <c r="AT29" s="361"/>
      <c r="AU29" s="361"/>
      <c r="AV29" s="361"/>
      <c r="AW29" s="362" t="s">
        <v>46</v>
      </c>
      <c r="AX29" s="362"/>
      <c r="AY29" s="362"/>
      <c r="AZ29" s="362"/>
      <c r="BA29" s="362"/>
      <c r="BB29" s="363"/>
      <c r="BC29" s="232"/>
      <c r="BD29" s="233"/>
      <c r="BE29" s="238"/>
      <c r="BF29" s="360" t="s">
        <v>195</v>
      </c>
      <c r="BG29" s="361"/>
      <c r="BH29" s="361"/>
      <c r="BI29" s="361"/>
      <c r="BJ29" s="361"/>
      <c r="BK29" s="362" t="s">
        <v>114</v>
      </c>
      <c r="BL29" s="362"/>
      <c r="BM29" s="362"/>
      <c r="BN29" s="362"/>
      <c r="BO29" s="362"/>
      <c r="BP29" s="363"/>
      <c r="BQ29" s="93"/>
      <c r="BR29" s="93"/>
      <c r="BS29" s="93"/>
      <c r="BW29" s="93"/>
    </row>
    <row r="30" spans="1:83" ht="12" customHeight="1" x14ac:dyDescent="0.15">
      <c r="A30" s="487"/>
      <c r="B30" s="488"/>
      <c r="C30" s="80" t="s">
        <v>52</v>
      </c>
      <c r="D30" s="75" t="s">
        <v>119</v>
      </c>
      <c r="E30" s="42">
        <f>IF(K27="","",K27)</f>
        <v>15</v>
      </c>
      <c r="F30" s="40" t="str">
        <f t="shared" si="2"/>
        <v>-</v>
      </c>
      <c r="G30" s="124">
        <f>IF(I27="","",I27)</f>
        <v>13</v>
      </c>
      <c r="H30" s="369" t="str">
        <f>IF(J27="","",J27)</f>
        <v>-</v>
      </c>
      <c r="I30" s="374"/>
      <c r="J30" s="375"/>
      <c r="K30" s="375"/>
      <c r="L30" s="376"/>
      <c r="M30" s="89">
        <v>13</v>
      </c>
      <c r="N30" s="40"/>
      <c r="O30" s="86">
        <v>15</v>
      </c>
      <c r="P30" s="404"/>
      <c r="Q30" s="89">
        <v>7</v>
      </c>
      <c r="R30" s="40" t="str">
        <f t="shared" si="0"/>
        <v>-</v>
      </c>
      <c r="S30" s="86">
        <v>15</v>
      </c>
      <c r="T30" s="404"/>
      <c r="U30" s="89">
        <v>5</v>
      </c>
      <c r="V30" s="40" t="str">
        <f t="shared" si="1"/>
        <v>-</v>
      </c>
      <c r="W30" s="86">
        <v>15</v>
      </c>
      <c r="X30" s="407"/>
      <c r="Y30" s="411"/>
      <c r="Z30" s="412"/>
      <c r="AA30" s="412"/>
      <c r="AB30" s="413"/>
      <c r="AC30" s="82"/>
      <c r="AD30" s="140">
        <f>COUNTIF(E29:X31,"○")</f>
        <v>0</v>
      </c>
      <c r="AE30" s="141">
        <f>COUNTIF(E29:X31,"×")</f>
        <v>4</v>
      </c>
      <c r="AF30" s="160">
        <f>(IF((E29&gt;G29),1,0))+(IF((E30&gt;G30),1,0))+(IF((E31&gt;G31),1,0))+(IF((I29&gt;K29),1,0))+(IF((I30&gt;K30),1,0))+(IF((I31&gt;K31),1,0))+(IF((M29&gt;O29),1,0))+(IF((M30&gt;O30),1,0))+(IF((M31&gt;O31),1,0))+(IF((Q29&gt;S29),1,0))+(IF((Q30&gt;S30),1,0))+(IF((Q31&gt;S31),1,0))+(IF((U29&gt;W29),1,0))+(IF((U30&gt;W30),1,0))+(IF((U31&gt;W31),1,0))</f>
        <v>1</v>
      </c>
      <c r="AG30" s="161">
        <f>(IF((E29&lt;G29),1,0))+(IF((E30&lt;G30),1,0))+(IF((E31&lt;G31),1,0))+(IF((I29&lt;K29),1,0))+(IF((I30&lt;K30),1,0))+(IF((I31&lt;K31),1,0))+(IF((M29&lt;O29),1,0))+(IF((M30&lt;O30),1,0))+(IF((M31&lt;O31),1,0))+(IF((Q29&lt;S29),1,0))+(IF((Q30&lt;S30),1,0))+(IF((Q31&lt;S31),1,0))+(IF((U29&lt;W29),1,0))+(IF((U30&lt;W30),1,0))+(IF((U31&lt;W31),1,0))</f>
        <v>8</v>
      </c>
      <c r="AH30" s="162">
        <f>AF30-AG30</f>
        <v>-7</v>
      </c>
      <c r="AI30" s="141">
        <f>SUM(E29:E31,I29:I31,M29:M31,Q29:Q31,U29:U31)</f>
        <v>94</v>
      </c>
      <c r="AJ30" s="141">
        <f>SUM(G29:G31,K29:K31,O29:O31,S29:S31,W29:W31)</f>
        <v>133</v>
      </c>
      <c r="AK30" s="145">
        <f>AI30-AJ30</f>
        <v>-39</v>
      </c>
      <c r="AL30" s="414">
        <f>(AD30-AE30)*1000+(AH30)*100+AK30</f>
        <v>-4739</v>
      </c>
      <c r="AM30" s="415"/>
      <c r="AN30" s="244"/>
      <c r="AO30" s="244"/>
      <c r="AR30" s="356" t="s">
        <v>194</v>
      </c>
      <c r="AS30" s="357"/>
      <c r="AT30" s="357"/>
      <c r="AU30" s="357"/>
      <c r="AV30" s="357"/>
      <c r="AW30" s="358" t="s">
        <v>160</v>
      </c>
      <c r="AX30" s="358"/>
      <c r="AY30" s="358"/>
      <c r="AZ30" s="358"/>
      <c r="BA30" s="358"/>
      <c r="BB30" s="359"/>
      <c r="BD30" s="93"/>
      <c r="BE30" s="93"/>
      <c r="BF30" s="356" t="s">
        <v>196</v>
      </c>
      <c r="BG30" s="357"/>
      <c r="BH30" s="357"/>
      <c r="BI30" s="357"/>
      <c r="BJ30" s="357"/>
      <c r="BK30" s="358" t="s">
        <v>111</v>
      </c>
      <c r="BL30" s="358"/>
      <c r="BM30" s="358"/>
      <c r="BN30" s="358"/>
      <c r="BO30" s="358"/>
      <c r="BP30" s="359"/>
      <c r="BQ30" s="93"/>
      <c r="BR30" s="93"/>
      <c r="BS30" s="93"/>
      <c r="BW30" s="93"/>
    </row>
    <row r="31" spans="1:83" ht="12" customHeight="1" thickBot="1" x14ac:dyDescent="0.2">
      <c r="A31" s="487"/>
      <c r="B31" s="488"/>
      <c r="C31" s="77"/>
      <c r="D31" s="211"/>
      <c r="E31" s="50">
        <f>IF(K28="","",K28)</f>
        <v>14</v>
      </c>
      <c r="F31" s="40" t="str">
        <f t="shared" si="2"/>
        <v>-</v>
      </c>
      <c r="G31" s="49">
        <f>IF(I28="","",I28)</f>
        <v>15</v>
      </c>
      <c r="H31" s="370" t="str">
        <f>IF(J28="","",J28)</f>
        <v>-</v>
      </c>
      <c r="I31" s="377"/>
      <c r="J31" s="378"/>
      <c r="K31" s="378"/>
      <c r="L31" s="379"/>
      <c r="M31" s="91"/>
      <c r="N31" s="40"/>
      <c r="O31" s="88"/>
      <c r="P31" s="405"/>
      <c r="Q31" s="91"/>
      <c r="R31" s="48" t="str">
        <f t="shared" si="0"/>
        <v/>
      </c>
      <c r="S31" s="88"/>
      <c r="T31" s="405"/>
      <c r="U31" s="91"/>
      <c r="V31" s="48" t="str">
        <f t="shared" si="1"/>
        <v/>
      </c>
      <c r="W31" s="88"/>
      <c r="X31" s="407"/>
      <c r="Y31" s="18">
        <f>AD30</f>
        <v>0</v>
      </c>
      <c r="Z31" s="17" t="s">
        <v>10</v>
      </c>
      <c r="AA31" s="17">
        <f>AE30</f>
        <v>4</v>
      </c>
      <c r="AB31" s="16" t="s">
        <v>7</v>
      </c>
      <c r="AC31" s="82"/>
      <c r="AD31" s="154"/>
      <c r="AE31" s="155"/>
      <c r="AF31" s="165"/>
      <c r="AG31" s="166"/>
      <c r="AH31" s="159"/>
      <c r="AI31" s="155"/>
      <c r="AJ31" s="155"/>
      <c r="AK31" s="159"/>
      <c r="AL31" s="135"/>
      <c r="AM31" s="128"/>
      <c r="AN31" s="128"/>
      <c r="AO31" s="128"/>
      <c r="AY31" s="353" t="s">
        <v>201</v>
      </c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93"/>
      <c r="BS31" s="93"/>
      <c r="BW31" s="93"/>
    </row>
    <row r="32" spans="1:83" ht="12" customHeight="1" x14ac:dyDescent="0.15">
      <c r="A32" s="93"/>
      <c r="C32" s="76" t="s">
        <v>75</v>
      </c>
      <c r="D32" s="254" t="s">
        <v>56</v>
      </c>
      <c r="E32" s="42">
        <f>IF(O26="","",O26)</f>
        <v>13</v>
      </c>
      <c r="F32" s="43" t="str">
        <f t="shared" si="2"/>
        <v>-</v>
      </c>
      <c r="G32" s="124">
        <f>IF(M26="","",M26)</f>
        <v>15</v>
      </c>
      <c r="H32" s="368" t="str">
        <f>IF(P26="","",IF(P26="○","×",IF(P26="×","○")))</f>
        <v>○</v>
      </c>
      <c r="I32" s="41">
        <f>IF(O29="","",O29)</f>
        <v>15</v>
      </c>
      <c r="J32" s="40" t="str">
        <f t="shared" ref="J32:J40" si="3">IF(I32="","","-")</f>
        <v>-</v>
      </c>
      <c r="K32" s="124">
        <f>IF(M29="","",M29)</f>
        <v>11</v>
      </c>
      <c r="L32" s="368" t="str">
        <f>IF(P29="","",IF(P29="○","×",IF(P29="×","○")))</f>
        <v>○</v>
      </c>
      <c r="M32" s="371"/>
      <c r="N32" s="372"/>
      <c r="O32" s="372"/>
      <c r="P32" s="373"/>
      <c r="Q32" s="89">
        <v>15</v>
      </c>
      <c r="R32" s="40" t="str">
        <f t="shared" si="0"/>
        <v>-</v>
      </c>
      <c r="S32" s="86">
        <v>13</v>
      </c>
      <c r="T32" s="404" t="str">
        <f>IF(Q32&lt;&gt;"",IF(Q32&gt;S32,IF(Q33&gt;S33,"○",IF(Q34&gt;S34,"○","×")),IF(Q33&gt;S33,IF(Q34&gt;S34,"○","×"),"×")),"")</f>
        <v>○</v>
      </c>
      <c r="U32" s="89">
        <v>6</v>
      </c>
      <c r="V32" s="40" t="str">
        <f t="shared" si="1"/>
        <v>-</v>
      </c>
      <c r="W32" s="86">
        <v>15</v>
      </c>
      <c r="X32" s="417" t="str">
        <f>IF(U32&lt;&gt;"",IF(U32&gt;W32,IF(U33&gt;W33,"○",IF(U34&gt;W34,"○","×")),IF(U33&gt;W33,IF(U34&gt;W34,"○","×"),"×")),"")</f>
        <v>×</v>
      </c>
      <c r="Y32" s="408">
        <f>RANK(AL33,AL26:AL39)</f>
        <v>2</v>
      </c>
      <c r="Z32" s="409"/>
      <c r="AA32" s="409"/>
      <c r="AB32" s="410"/>
      <c r="AC32" s="82"/>
      <c r="AD32" s="140"/>
      <c r="AE32" s="141"/>
      <c r="AF32" s="160"/>
      <c r="AG32" s="161"/>
      <c r="AH32" s="145"/>
      <c r="AI32" s="141"/>
      <c r="AJ32" s="141"/>
      <c r="AK32" s="145"/>
      <c r="AL32" s="135"/>
      <c r="AM32" s="128"/>
      <c r="AN32" s="128"/>
      <c r="AO32" s="128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93"/>
      <c r="BS32" s="93"/>
      <c r="BW32" s="93"/>
    </row>
    <row r="33" spans="1:122" ht="12" customHeight="1" x14ac:dyDescent="0.15">
      <c r="A33" s="93"/>
      <c r="C33" s="76" t="s">
        <v>74</v>
      </c>
      <c r="D33" s="255" t="s">
        <v>56</v>
      </c>
      <c r="E33" s="42">
        <f>IF(O27="","",O27)</f>
        <v>15</v>
      </c>
      <c r="F33" s="40" t="str">
        <f t="shared" si="2"/>
        <v>-</v>
      </c>
      <c r="G33" s="124">
        <f>IF(M27="","",M27)</f>
        <v>10</v>
      </c>
      <c r="H33" s="369" t="str">
        <f>IF(J30="","",J30)</f>
        <v/>
      </c>
      <c r="I33" s="41">
        <f>IF(O30="","",O30)</f>
        <v>15</v>
      </c>
      <c r="J33" s="40" t="str">
        <f t="shared" si="3"/>
        <v>-</v>
      </c>
      <c r="K33" s="124">
        <f>IF(M30="","",M30)</f>
        <v>13</v>
      </c>
      <c r="L33" s="369" t="str">
        <f>IF(N30="","",N30)</f>
        <v/>
      </c>
      <c r="M33" s="374"/>
      <c r="N33" s="375"/>
      <c r="O33" s="375"/>
      <c r="P33" s="376"/>
      <c r="Q33" s="89">
        <v>13</v>
      </c>
      <c r="R33" s="40" t="str">
        <f t="shared" si="0"/>
        <v>-</v>
      </c>
      <c r="S33" s="86">
        <v>15</v>
      </c>
      <c r="T33" s="404"/>
      <c r="U33" s="89">
        <v>1</v>
      </c>
      <c r="V33" s="40" t="str">
        <f t="shared" si="1"/>
        <v>-</v>
      </c>
      <c r="W33" s="86">
        <v>15</v>
      </c>
      <c r="X33" s="407"/>
      <c r="Y33" s="411"/>
      <c r="Z33" s="412"/>
      <c r="AA33" s="412"/>
      <c r="AB33" s="413"/>
      <c r="AC33" s="82"/>
      <c r="AD33" s="140">
        <f>COUNTIF(E32:X34,"○")</f>
        <v>3</v>
      </c>
      <c r="AE33" s="141">
        <f>COUNTIF(E32:X34,"×")</f>
        <v>1</v>
      </c>
      <c r="AF33" s="160">
        <f>(IF((E32&gt;G32),1,0))+(IF((E33&gt;G33),1,0))+(IF((E34&gt;G34),1,0))+(IF((I32&gt;K32),1,0))+(IF((I33&gt;K33),1,0))+(IF((I34&gt;K34),1,0))+(IF((M32&gt;O32),1,0))+(IF((M33&gt;O33),1,0))+(IF((M34&gt;O34),1,0))+(IF((Q32&gt;S32),1,0))+(IF((Q33&gt;S33),1,0))+(IF((Q34&gt;S34),1,0))+(IF((U32&gt;W32),1,0))+(IF((U33&gt;W33),1,0))+(IF((U34&gt;W34),1,0))</f>
        <v>6</v>
      </c>
      <c r="AG33" s="161">
        <f>(IF((E32&lt;G32),1,0))+(IF((E33&lt;G33),1,0))+(IF((E34&lt;G34),1,0))+(IF((I32&lt;K32),1,0))+(IF((I33&lt;K33),1,0))+(IF((I34&lt;K34),1,0))+(IF((M32&lt;O32),1,0))+(IF((M33&lt;O33),1,0))+(IF((M34&lt;O34),1,0))+(IF((Q32&lt;S32),1,0))+(IF((Q33&lt;S33),1,0))+(IF((Q34&lt;S34),1,0))+(IF((U32&lt;W32),1,0))+(IF((U33&lt;W33),1,0))+(IF((U34&lt;W34),1,0))</f>
        <v>4</v>
      </c>
      <c r="AH33" s="162">
        <f>AF33-AG33</f>
        <v>2</v>
      </c>
      <c r="AI33" s="141">
        <f>SUM(E32:E34,I32:I34,M32:M34,Q32:Q34,U32:U34)</f>
        <v>123</v>
      </c>
      <c r="AJ33" s="141">
        <f>SUM(G32:G34,K32:K34,O32:O34,S32:S34,W32:W34)</f>
        <v>127</v>
      </c>
      <c r="AK33" s="145">
        <f>AI33-AJ33</f>
        <v>-4</v>
      </c>
      <c r="AL33" s="414">
        <f>(AD33-AE33)*1000+(AH33)*100+AK33</f>
        <v>2196</v>
      </c>
      <c r="AM33" s="415"/>
      <c r="AN33" s="244"/>
      <c r="AO33" s="244"/>
      <c r="AY33" s="346" t="str">
        <f>AR29</f>
        <v>猪川ももか</v>
      </c>
      <c r="AZ33" s="347"/>
      <c r="BA33" s="347"/>
      <c r="BB33" s="347"/>
      <c r="BC33" s="347"/>
      <c r="BD33" s="347"/>
      <c r="BE33" s="355" t="str">
        <f>AW29</f>
        <v>土居高校</v>
      </c>
      <c r="BF33" s="347"/>
      <c r="BG33" s="347"/>
      <c r="BH33" s="347"/>
      <c r="BI33" s="347"/>
      <c r="BJ33" s="347"/>
      <c r="BK33" s="349"/>
      <c r="BL33" s="93"/>
      <c r="BM33" s="93"/>
      <c r="BN33" s="93"/>
      <c r="BO33" s="93"/>
      <c r="BP33" s="93"/>
      <c r="BQ33" s="93"/>
      <c r="BR33" s="93"/>
      <c r="BS33" s="93"/>
      <c r="BW33" s="93"/>
    </row>
    <row r="34" spans="1:122" ht="12" customHeight="1" thickBot="1" x14ac:dyDescent="0.2">
      <c r="A34" s="93"/>
      <c r="C34" s="77"/>
      <c r="D34" s="248"/>
      <c r="E34" s="42">
        <f>IF(O28="","",O28)</f>
        <v>15</v>
      </c>
      <c r="F34" s="40" t="str">
        <f t="shared" si="2"/>
        <v>-</v>
      </c>
      <c r="G34" s="124">
        <f>IF(M28="","",M28)</f>
        <v>8</v>
      </c>
      <c r="H34" s="369" t="str">
        <f>IF(J31="","",J31)</f>
        <v/>
      </c>
      <c r="I34" s="41" t="str">
        <f>IF(O31="","",O31)</f>
        <v/>
      </c>
      <c r="J34" s="40" t="str">
        <f t="shared" si="3"/>
        <v/>
      </c>
      <c r="K34" s="124" t="str">
        <f>IF(M31="","",M31)</f>
        <v/>
      </c>
      <c r="L34" s="369" t="str">
        <f>IF(N31="","",N31)</f>
        <v/>
      </c>
      <c r="M34" s="374"/>
      <c r="N34" s="375"/>
      <c r="O34" s="375"/>
      <c r="P34" s="376"/>
      <c r="Q34" s="89">
        <v>15</v>
      </c>
      <c r="R34" s="40" t="str">
        <f t="shared" si="0"/>
        <v>-</v>
      </c>
      <c r="S34" s="86">
        <v>12</v>
      </c>
      <c r="T34" s="405"/>
      <c r="U34" s="89"/>
      <c r="V34" s="40" t="str">
        <f t="shared" si="1"/>
        <v/>
      </c>
      <c r="W34" s="86"/>
      <c r="X34" s="418"/>
      <c r="Y34" s="18">
        <f>AD33</f>
        <v>3</v>
      </c>
      <c r="Z34" s="17" t="s">
        <v>10</v>
      </c>
      <c r="AA34" s="17">
        <f>AE33</f>
        <v>1</v>
      </c>
      <c r="AB34" s="16" t="s">
        <v>7</v>
      </c>
      <c r="AC34" s="82"/>
      <c r="AD34" s="140"/>
      <c r="AE34" s="141"/>
      <c r="AF34" s="160"/>
      <c r="AG34" s="161"/>
      <c r="AH34" s="145"/>
      <c r="AI34" s="141"/>
      <c r="AJ34" s="141"/>
      <c r="AK34" s="145"/>
      <c r="AL34" s="135"/>
      <c r="AM34" s="128"/>
      <c r="AN34" s="128"/>
      <c r="AO34" s="128"/>
      <c r="AY34" s="342" t="str">
        <f>AR30</f>
        <v>續木友葵</v>
      </c>
      <c r="AZ34" s="343"/>
      <c r="BA34" s="343"/>
      <c r="BB34" s="343"/>
      <c r="BC34" s="343"/>
      <c r="BD34" s="343"/>
      <c r="BE34" s="344" t="str">
        <f>AW30</f>
        <v>新居浜東高</v>
      </c>
      <c r="BF34" s="343"/>
      <c r="BG34" s="343"/>
      <c r="BH34" s="343"/>
      <c r="BI34" s="343"/>
      <c r="BJ34" s="343"/>
      <c r="BK34" s="345"/>
      <c r="BL34" s="93"/>
      <c r="BM34" s="93"/>
      <c r="BN34" s="93"/>
      <c r="BO34" s="93"/>
      <c r="BP34" s="93"/>
      <c r="BQ34" s="93"/>
      <c r="BR34" s="93"/>
      <c r="BS34" s="93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</row>
    <row r="35" spans="1:122" ht="12" customHeight="1" x14ac:dyDescent="0.2">
      <c r="A35" s="234"/>
      <c r="B35" s="234"/>
      <c r="C35" s="76" t="s">
        <v>94</v>
      </c>
      <c r="D35" s="251" t="s">
        <v>50</v>
      </c>
      <c r="E35" s="45">
        <f>IF(S26="","",S26)</f>
        <v>15</v>
      </c>
      <c r="F35" s="43" t="str">
        <f t="shared" si="2"/>
        <v>-</v>
      </c>
      <c r="G35" s="123">
        <f>IF(Q26="","",Q26)</f>
        <v>7</v>
      </c>
      <c r="H35" s="475" t="str">
        <f>IF(T26="","",IF(T26="○","×",IF(T26="×","○")))</f>
        <v>○</v>
      </c>
      <c r="I35" s="44">
        <f>IF(S29="","",S29)</f>
        <v>15</v>
      </c>
      <c r="J35" s="43" t="str">
        <f t="shared" si="3"/>
        <v>-</v>
      </c>
      <c r="K35" s="123">
        <f>IF(Q29="","",Q29)</f>
        <v>8</v>
      </c>
      <c r="L35" s="368" t="str">
        <f>IF(T29="","",IF(T29="○","×",IF(T29="×","○")))</f>
        <v>○</v>
      </c>
      <c r="M35" s="123">
        <f>IF(S32="","",S32)</f>
        <v>13</v>
      </c>
      <c r="N35" s="43" t="str">
        <f t="shared" ref="N35:N40" si="4">IF(M35="","","-")</f>
        <v>-</v>
      </c>
      <c r="O35" s="123">
        <f>IF(Q32="","",Q32)</f>
        <v>15</v>
      </c>
      <c r="P35" s="368" t="str">
        <f>IF(T32="","",IF(T32="○","×",IF(T32="×","○")))</f>
        <v>×</v>
      </c>
      <c r="Q35" s="371"/>
      <c r="R35" s="372"/>
      <c r="S35" s="372"/>
      <c r="T35" s="373"/>
      <c r="U35" s="90">
        <v>9</v>
      </c>
      <c r="V35" s="43" t="str">
        <f t="shared" si="1"/>
        <v>-</v>
      </c>
      <c r="W35" s="87">
        <v>15</v>
      </c>
      <c r="X35" s="407" t="str">
        <f>IF(U35&lt;&gt;"",IF(U35&gt;W35,IF(U36&gt;W36,"○",IF(U37&gt;W37,"○","×")),IF(U36&gt;W36,IF(U37&gt;W37,"○","×"),"×")),"")</f>
        <v>×</v>
      </c>
      <c r="Y35" s="408">
        <f>RANK(AL36,AL26:AL39)</f>
        <v>3</v>
      </c>
      <c r="Z35" s="409"/>
      <c r="AA35" s="409"/>
      <c r="AB35" s="410"/>
      <c r="AC35" s="82"/>
      <c r="AD35" s="151"/>
      <c r="AE35" s="152"/>
      <c r="AF35" s="163"/>
      <c r="AG35" s="164"/>
      <c r="AH35" s="153"/>
      <c r="AI35" s="152"/>
      <c r="AJ35" s="152"/>
      <c r="AK35" s="153"/>
      <c r="AL35" s="135"/>
      <c r="AM35" s="128"/>
      <c r="AN35" s="128"/>
      <c r="AO35" s="128"/>
      <c r="AY35" s="109" t="s">
        <v>26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93"/>
      <c r="BM35" s="93"/>
      <c r="BN35" s="93"/>
      <c r="BO35" s="93"/>
      <c r="BP35" s="93"/>
      <c r="BQ35" s="93"/>
      <c r="BR35" s="93"/>
      <c r="BS35" s="93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</row>
    <row r="36" spans="1:122" ht="12" customHeight="1" x14ac:dyDescent="0.15">
      <c r="A36" s="93"/>
      <c r="C36" s="76" t="s">
        <v>93</v>
      </c>
      <c r="D36" s="252" t="s">
        <v>50</v>
      </c>
      <c r="E36" s="42">
        <f>IF(S27="","",S27)</f>
        <v>15</v>
      </c>
      <c r="F36" s="40" t="str">
        <f t="shared" si="2"/>
        <v>-</v>
      </c>
      <c r="G36" s="124">
        <f>IF(Q27="","",Q27)</f>
        <v>8</v>
      </c>
      <c r="H36" s="476" t="str">
        <f>IF(J33="","",J33)</f>
        <v>-</v>
      </c>
      <c r="I36" s="41">
        <f>IF(S30="","",S30)</f>
        <v>15</v>
      </c>
      <c r="J36" s="40" t="str">
        <f t="shared" si="3"/>
        <v>-</v>
      </c>
      <c r="K36" s="124">
        <f>IF(Q30="","",Q30)</f>
        <v>7</v>
      </c>
      <c r="L36" s="369" t="str">
        <f>IF(N33="","",N33)</f>
        <v/>
      </c>
      <c r="M36" s="124">
        <f>IF(S33="","",S33)</f>
        <v>15</v>
      </c>
      <c r="N36" s="40" t="str">
        <f t="shared" si="4"/>
        <v>-</v>
      </c>
      <c r="O36" s="124">
        <f>IF(Q33="","",Q33)</f>
        <v>13</v>
      </c>
      <c r="P36" s="369" t="str">
        <f>IF(R33="","",R33)</f>
        <v>-</v>
      </c>
      <c r="Q36" s="374"/>
      <c r="R36" s="375"/>
      <c r="S36" s="375"/>
      <c r="T36" s="376"/>
      <c r="U36" s="89">
        <v>13</v>
      </c>
      <c r="V36" s="40" t="str">
        <f t="shared" si="1"/>
        <v>-</v>
      </c>
      <c r="W36" s="86">
        <v>15</v>
      </c>
      <c r="X36" s="407"/>
      <c r="Y36" s="411"/>
      <c r="Z36" s="412"/>
      <c r="AA36" s="412"/>
      <c r="AB36" s="413"/>
      <c r="AC36" s="82"/>
      <c r="AD36" s="140">
        <f>COUNTIF(E35:X37,"○")</f>
        <v>2</v>
      </c>
      <c r="AE36" s="141">
        <f>COUNTIF(E35:X37,"×")</f>
        <v>2</v>
      </c>
      <c r="AF36" s="160">
        <f>(IF((E35&gt;G35),1,0))+(IF((E36&gt;G36),1,0))+(IF((E37&gt;G37),1,0))+(IF((I35&gt;K35),1,0))+(IF((I36&gt;K36),1,0))+(IF((I37&gt;K37),1,0))+(IF((M35&gt;O35),1,0))+(IF((M36&gt;O36),1,0))+(IF((M37&gt;O37),1,0))+(IF((Q35&gt;S35),1,0))+(IF((Q36&gt;S36),1,0))+(IF((Q37&gt;S37),1,0))+(IF((U35&gt;W35),1,0))+(IF((U36&gt;W36),1,0))+(IF((U37&gt;W37),1,0))</f>
        <v>5</v>
      </c>
      <c r="AG36" s="161">
        <f>(IF((E35&lt;G35),1,0))+(IF((E36&lt;G36),1,0))+(IF((E37&lt;G37),1,0))+(IF((I35&lt;K35),1,0))+(IF((I36&lt;K36),1,0))+(IF((I37&lt;K37),1,0))+(IF((M35&lt;O35),1,0))+(IF((M36&lt;O36),1,0))+(IF((M37&lt;O37),1,0))+(IF((Q35&lt;S35),1,0))+(IF((Q36&lt;S36),1,0))+(IF((Q37&lt;S37),1,0))+(IF((U35&lt;W35),1,0))+(IF((U36&lt;W36),1,0))+(IF((U37&lt;W37),1,0))</f>
        <v>4</v>
      </c>
      <c r="AH36" s="162">
        <f>AF36-AG36</f>
        <v>1</v>
      </c>
      <c r="AI36" s="141">
        <f>SUM(E35:E37,I35:I37,M35:M37,Q35:Q37,U35:U37)</f>
        <v>122</v>
      </c>
      <c r="AJ36" s="141">
        <f>SUM(G35:G37,K35:K37,O35:O37,S35:S37,W35:W37)</f>
        <v>103</v>
      </c>
      <c r="AK36" s="145">
        <f>AI36-AJ36</f>
        <v>19</v>
      </c>
      <c r="AL36" s="414">
        <f>(AD36-AE36)*1000+(AH36)*100+AK36</f>
        <v>119</v>
      </c>
      <c r="AM36" s="415"/>
      <c r="AN36" s="244"/>
      <c r="AO36" s="244"/>
      <c r="AY36" s="346" t="str">
        <f>BF29</f>
        <v>合田亜里砂</v>
      </c>
      <c r="AZ36" s="347"/>
      <c r="BA36" s="347"/>
      <c r="BB36" s="347"/>
      <c r="BC36" s="347"/>
      <c r="BD36" s="347"/>
      <c r="BE36" s="348" t="str">
        <f>BK29</f>
        <v>土居クラブ</v>
      </c>
      <c r="BF36" s="347"/>
      <c r="BG36" s="347"/>
      <c r="BH36" s="347"/>
      <c r="BI36" s="347"/>
      <c r="BJ36" s="347"/>
      <c r="BK36" s="349"/>
      <c r="BL36" s="93"/>
      <c r="BM36" s="93"/>
      <c r="BN36" s="93"/>
      <c r="BO36" s="93"/>
      <c r="BP36" s="93"/>
      <c r="BQ36" s="93"/>
      <c r="BR36" s="93"/>
      <c r="BS36" s="93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</row>
    <row r="37" spans="1:122" ht="12" customHeight="1" thickBot="1" x14ac:dyDescent="0.2">
      <c r="A37" s="93"/>
      <c r="C37" s="77"/>
      <c r="D37" s="79"/>
      <c r="E37" s="42" t="str">
        <f>IF(S28="","",S28)</f>
        <v/>
      </c>
      <c r="F37" s="40" t="str">
        <f t="shared" si="2"/>
        <v/>
      </c>
      <c r="G37" s="124" t="str">
        <f>IF(Q28="","",Q28)</f>
        <v/>
      </c>
      <c r="H37" s="476" t="str">
        <f>IF(J34="","",J34)</f>
        <v/>
      </c>
      <c r="I37" s="41" t="str">
        <f>IF(S31="","",S31)</f>
        <v/>
      </c>
      <c r="J37" s="40" t="str">
        <f t="shared" si="3"/>
        <v/>
      </c>
      <c r="K37" s="124" t="str">
        <f>IF(Q31="","",Q31)</f>
        <v/>
      </c>
      <c r="L37" s="369" t="str">
        <f>IF(N34="","",N34)</f>
        <v/>
      </c>
      <c r="M37" s="124">
        <f>IF(S34="","",S34)</f>
        <v>12</v>
      </c>
      <c r="N37" s="40" t="str">
        <f t="shared" si="4"/>
        <v>-</v>
      </c>
      <c r="O37" s="124">
        <f>IF(Q34="","",Q34)</f>
        <v>15</v>
      </c>
      <c r="P37" s="369" t="str">
        <f>IF(R34="","",R34)</f>
        <v>-</v>
      </c>
      <c r="Q37" s="374"/>
      <c r="R37" s="375"/>
      <c r="S37" s="375"/>
      <c r="T37" s="376"/>
      <c r="U37" s="89"/>
      <c r="V37" s="40" t="str">
        <f t="shared" si="1"/>
        <v/>
      </c>
      <c r="W37" s="86"/>
      <c r="X37" s="418"/>
      <c r="Y37" s="18">
        <f>AD36</f>
        <v>2</v>
      </c>
      <c r="Z37" s="17" t="s">
        <v>10</v>
      </c>
      <c r="AA37" s="17">
        <f>AE36</f>
        <v>2</v>
      </c>
      <c r="AB37" s="16" t="s">
        <v>7</v>
      </c>
      <c r="AC37" s="82"/>
      <c r="AD37" s="154"/>
      <c r="AE37" s="155"/>
      <c r="AF37" s="165"/>
      <c r="AG37" s="166"/>
      <c r="AH37" s="159"/>
      <c r="AI37" s="155"/>
      <c r="AJ37" s="155"/>
      <c r="AK37" s="159"/>
      <c r="AL37" s="135"/>
      <c r="AM37" s="128"/>
      <c r="AN37" s="128"/>
      <c r="AO37" s="128"/>
      <c r="AR37" s="236"/>
      <c r="AS37" s="236"/>
      <c r="AT37" s="236"/>
      <c r="AU37" s="236"/>
      <c r="AV37" s="236"/>
      <c r="AW37" s="236"/>
      <c r="AX37" s="236"/>
      <c r="AY37" s="342" t="str">
        <f>BF30</f>
        <v>鎌田晴</v>
      </c>
      <c r="AZ37" s="343"/>
      <c r="BA37" s="343"/>
      <c r="BB37" s="343"/>
      <c r="BC37" s="343"/>
      <c r="BD37" s="343"/>
      <c r="BE37" s="344" t="str">
        <f>BK30</f>
        <v>トトロ</v>
      </c>
      <c r="BF37" s="343"/>
      <c r="BG37" s="343"/>
      <c r="BH37" s="343"/>
      <c r="BI37" s="343"/>
      <c r="BJ37" s="343"/>
      <c r="BK37" s="345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</row>
    <row r="38" spans="1:122" ht="12" customHeight="1" x14ac:dyDescent="0.15">
      <c r="A38" s="93"/>
      <c r="C38" s="78" t="s">
        <v>152</v>
      </c>
      <c r="D38" s="81" t="s">
        <v>0</v>
      </c>
      <c r="E38" s="45">
        <f>IF(W26="","",W26)</f>
        <v>15</v>
      </c>
      <c r="F38" s="43" t="str">
        <f t="shared" si="2"/>
        <v>-</v>
      </c>
      <c r="G38" s="123">
        <f>IF(U26="","",U26)</f>
        <v>9</v>
      </c>
      <c r="H38" s="475" t="str">
        <f>IF(X26="","",IF(X26="○","×",IF(X26="×","○")))</f>
        <v>○</v>
      </c>
      <c r="I38" s="44">
        <f>IF(W29="","",W29)</f>
        <v>15</v>
      </c>
      <c r="J38" s="43" t="str">
        <f t="shared" si="3"/>
        <v>-</v>
      </c>
      <c r="K38" s="123">
        <f>IF(U29="","",U29)</f>
        <v>9</v>
      </c>
      <c r="L38" s="368" t="str">
        <f>IF(X29="","",IF(X29="○","×",IF(X29="×","○")))</f>
        <v>○</v>
      </c>
      <c r="M38" s="123">
        <f>IF(W32="","",W32)</f>
        <v>15</v>
      </c>
      <c r="N38" s="43" t="str">
        <f t="shared" si="4"/>
        <v>-</v>
      </c>
      <c r="O38" s="123">
        <f>IF(U32="","",U32)</f>
        <v>6</v>
      </c>
      <c r="P38" s="368" t="str">
        <f>IF(X32="","",IF(X32="○","×",IF(X32="×","○")))</f>
        <v>○</v>
      </c>
      <c r="Q38" s="44">
        <f>IF(W35="","",W35)</f>
        <v>15</v>
      </c>
      <c r="R38" s="43" t="str">
        <f>IF(Q38="","","-")</f>
        <v>-</v>
      </c>
      <c r="S38" s="123">
        <f>IF(U35="","",U35)</f>
        <v>9</v>
      </c>
      <c r="T38" s="368" t="str">
        <f>IF(X35="","",IF(X35="○","×",IF(X35="×","○")))</f>
        <v>○</v>
      </c>
      <c r="U38" s="371"/>
      <c r="V38" s="372"/>
      <c r="W38" s="372"/>
      <c r="X38" s="373"/>
      <c r="Y38" s="408">
        <f>RANK(AL39,AL26:AL39)</f>
        <v>1</v>
      </c>
      <c r="Z38" s="409"/>
      <c r="AA38" s="409"/>
      <c r="AB38" s="410"/>
      <c r="AC38" s="82"/>
      <c r="AD38" s="140"/>
      <c r="AE38" s="141"/>
      <c r="AF38" s="160"/>
      <c r="AG38" s="161"/>
      <c r="AH38" s="145"/>
      <c r="AI38" s="141"/>
      <c r="AJ38" s="141"/>
      <c r="AK38" s="145"/>
      <c r="AL38" s="135"/>
      <c r="AM38" s="128"/>
      <c r="AN38" s="128"/>
      <c r="AO38" s="128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</row>
    <row r="39" spans="1:122" ht="12" customHeight="1" x14ac:dyDescent="0.15">
      <c r="A39" s="93"/>
      <c r="C39" s="76" t="s">
        <v>166</v>
      </c>
      <c r="D39" s="75" t="s">
        <v>0</v>
      </c>
      <c r="E39" s="42">
        <f>IF(W27="","",W27)</f>
        <v>15</v>
      </c>
      <c r="F39" s="40" t="str">
        <f t="shared" si="2"/>
        <v>-</v>
      </c>
      <c r="G39" s="124">
        <f>IF(U27="","",U27)</f>
        <v>10</v>
      </c>
      <c r="H39" s="476" t="str">
        <f>IF(J30="","",J30)</f>
        <v/>
      </c>
      <c r="I39" s="41">
        <f>IF(W30="","",W30)</f>
        <v>15</v>
      </c>
      <c r="J39" s="40" t="str">
        <f t="shared" si="3"/>
        <v>-</v>
      </c>
      <c r="K39" s="124">
        <f>IF(U30="","",U30)</f>
        <v>5</v>
      </c>
      <c r="L39" s="369" t="str">
        <f>IF(N36="","",N36)</f>
        <v>-</v>
      </c>
      <c r="M39" s="124">
        <f>IF(W33="","",W33)</f>
        <v>15</v>
      </c>
      <c r="N39" s="40" t="str">
        <f t="shared" si="4"/>
        <v>-</v>
      </c>
      <c r="O39" s="124">
        <f>IF(U33="","",U33)</f>
        <v>1</v>
      </c>
      <c r="P39" s="369" t="str">
        <f>IF(R36="","",R36)</f>
        <v/>
      </c>
      <c r="Q39" s="41">
        <f>IF(W36="","",W36)</f>
        <v>15</v>
      </c>
      <c r="R39" s="40" t="str">
        <f>IF(Q39="","","-")</f>
        <v>-</v>
      </c>
      <c r="S39" s="124">
        <f>IF(U36="","",U36)</f>
        <v>13</v>
      </c>
      <c r="T39" s="369" t="str">
        <f>IF(V36="","",V36)</f>
        <v>-</v>
      </c>
      <c r="U39" s="374"/>
      <c r="V39" s="375"/>
      <c r="W39" s="375"/>
      <c r="X39" s="376"/>
      <c r="Y39" s="411"/>
      <c r="Z39" s="412"/>
      <c r="AA39" s="412"/>
      <c r="AB39" s="413"/>
      <c r="AC39" s="82"/>
      <c r="AD39" s="140">
        <f>COUNTIF(E38:X40,"○")</f>
        <v>4</v>
      </c>
      <c r="AE39" s="141">
        <f>COUNTIF(E38:X40,"×")</f>
        <v>0</v>
      </c>
      <c r="AF39" s="160">
        <f>(IF((E38&gt;G38),1,0))+(IF((E39&gt;G39),1,0))+(IF((E40&gt;G40),1,0))+(IF((I38&gt;K38),1,0))+(IF((I39&gt;K39),1,0))+(IF((I40&gt;K40),1,0))+(IF((M38&gt;O38),1,0))+(IF((M39&gt;O39),1,0))+(IF((M40&gt;O40),1,0))+(IF((Q38&gt;S38),1,0))+(IF((Q39&gt;S39),1,0))+(IF((Q40&gt;S40),1,0))+(IF((U38&gt;W38),1,0))+(IF((U39&gt;W39),1,0))+(IF((U40&gt;W40),1,0))</f>
        <v>8</v>
      </c>
      <c r="AG39" s="161">
        <f>(IF((E38&lt;G38),1,0))+(IF((E39&lt;G39),1,0))+(IF((E40&lt;G40),1,0))+(IF((I38&lt;K38),1,0))+(IF((I39&lt;K39),1,0))+(IF((I40&lt;K40),1,0))+(IF((M38&lt;O38),1,0))+(IF((M39&lt;O39),1,0))+(IF((M40&lt;O40),1,0))+(IF((Q38&lt;S38),1,0))+(IF((Q39&lt;S39),1,0))+(IF((Q40&lt;S40),1,0))+(IF((U38&lt;W38),1,0))+(IF((U39&lt;W39),1,0))+(IF((U40&lt;W40),1,0))</f>
        <v>0</v>
      </c>
      <c r="AH39" s="162">
        <f>AF39-AG39</f>
        <v>8</v>
      </c>
      <c r="AI39" s="141">
        <f>SUM(E38:E40,I38:I40,M38:M40,Q38:Q40,U38:U40)</f>
        <v>120</v>
      </c>
      <c r="AJ39" s="141">
        <f>SUM(G38:G40,K38:K40,O38:O40,S38:S40,W38:W40)</f>
        <v>62</v>
      </c>
      <c r="AK39" s="145">
        <f>AI39-AJ39</f>
        <v>58</v>
      </c>
      <c r="AL39" s="414">
        <f>(AD39-AE39)*1000+(AH39)*100+AK39</f>
        <v>4858</v>
      </c>
      <c r="AM39" s="415"/>
      <c r="AN39" s="244"/>
      <c r="AO39" s="244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22"/>
      <c r="CE39" s="222"/>
      <c r="CF39" s="222"/>
      <c r="CG39" s="222"/>
      <c r="CH39" s="222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</row>
    <row r="40" spans="1:122" ht="12" customHeight="1" thickBot="1" x14ac:dyDescent="0.2">
      <c r="A40" s="93"/>
      <c r="C40" s="73"/>
      <c r="D40" s="72"/>
      <c r="E40" s="39" t="str">
        <f>IF(W28="","",W28)</f>
        <v/>
      </c>
      <c r="F40" s="37" t="str">
        <f t="shared" si="2"/>
        <v/>
      </c>
      <c r="G40" s="125" t="str">
        <f>IF(U28="","",U28)</f>
        <v/>
      </c>
      <c r="H40" s="477" t="str">
        <f>IF(J31="","",J31)</f>
        <v/>
      </c>
      <c r="I40" s="38" t="str">
        <f>IF(W31="","",W31)</f>
        <v/>
      </c>
      <c r="J40" s="37" t="str">
        <f t="shared" si="3"/>
        <v/>
      </c>
      <c r="K40" s="125" t="str">
        <f>IF(U31="","",U31)</f>
        <v/>
      </c>
      <c r="L40" s="380" t="str">
        <f>IF(N37="","",N37)</f>
        <v>-</v>
      </c>
      <c r="M40" s="125" t="str">
        <f>IF(W34="","",W34)</f>
        <v/>
      </c>
      <c r="N40" s="37" t="str">
        <f t="shared" si="4"/>
        <v/>
      </c>
      <c r="O40" s="125" t="str">
        <f>IF(U34="","",U34)</f>
        <v/>
      </c>
      <c r="P40" s="380" t="str">
        <f>IF(R37="","",R37)</f>
        <v/>
      </c>
      <c r="Q40" s="38" t="str">
        <f>IF(W37="","",W37)</f>
        <v/>
      </c>
      <c r="R40" s="37" t="str">
        <f>IF(Q40="","","-")</f>
        <v/>
      </c>
      <c r="S40" s="125" t="str">
        <f>IF(U37="","",U37)</f>
        <v/>
      </c>
      <c r="T40" s="380" t="str">
        <f>IF(V37="","",V37)</f>
        <v/>
      </c>
      <c r="U40" s="383"/>
      <c r="V40" s="384"/>
      <c r="W40" s="384"/>
      <c r="X40" s="478"/>
      <c r="Y40" s="3">
        <f>AD39</f>
        <v>4</v>
      </c>
      <c r="Z40" s="2" t="s">
        <v>10</v>
      </c>
      <c r="AA40" s="2">
        <f>AE39</f>
        <v>0</v>
      </c>
      <c r="AB40" s="1" t="s">
        <v>7</v>
      </c>
      <c r="AC40" s="82"/>
      <c r="AD40" s="154"/>
      <c r="AE40" s="155"/>
      <c r="AF40" s="165"/>
      <c r="AG40" s="166"/>
      <c r="AH40" s="159"/>
      <c r="AI40" s="155"/>
      <c r="AJ40" s="155"/>
      <c r="AK40" s="159"/>
      <c r="AL40" s="134"/>
      <c r="AM40" s="130"/>
      <c r="AN40" s="130"/>
      <c r="AO40" s="130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R40" s="93"/>
      <c r="BS40" s="93"/>
      <c r="BT40" s="93"/>
      <c r="BU40" s="93"/>
      <c r="BV40" s="93"/>
      <c r="BW40" s="93"/>
    </row>
    <row r="41" spans="1:122" ht="12" customHeight="1" thickBot="1" x14ac:dyDescent="0.25">
      <c r="A41" s="93"/>
      <c r="C41" s="249"/>
      <c r="D41" s="249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93"/>
      <c r="BO41" s="93"/>
      <c r="BP41" s="93"/>
      <c r="BQ41" s="93"/>
      <c r="BR41" s="93"/>
      <c r="BS41" s="93"/>
      <c r="BT41" s="93"/>
      <c r="BU41" s="93"/>
      <c r="BV41" s="93"/>
      <c r="BW41" s="93"/>
    </row>
    <row r="42" spans="1:122" ht="12" customHeight="1" x14ac:dyDescent="0.15">
      <c r="A42" s="93"/>
      <c r="C42" s="419" t="s">
        <v>149</v>
      </c>
      <c r="D42" s="420"/>
      <c r="E42" s="423" t="str">
        <f>C44</f>
        <v>山川慶翔</v>
      </c>
      <c r="F42" s="424"/>
      <c r="G42" s="424"/>
      <c r="H42" s="425"/>
      <c r="I42" s="426" t="str">
        <f>C47</f>
        <v>柚山　治</v>
      </c>
      <c r="J42" s="424"/>
      <c r="K42" s="424"/>
      <c r="L42" s="425"/>
      <c r="M42" s="426" t="str">
        <f>C50</f>
        <v>内藤颯太</v>
      </c>
      <c r="N42" s="424"/>
      <c r="O42" s="424"/>
      <c r="P42" s="425"/>
      <c r="Q42" s="426" t="str">
        <f>C53</f>
        <v>今井康浩</v>
      </c>
      <c r="R42" s="424"/>
      <c r="S42" s="424"/>
      <c r="T42" s="427"/>
      <c r="U42" s="391" t="s">
        <v>1</v>
      </c>
      <c r="V42" s="392"/>
      <c r="W42" s="392"/>
      <c r="X42" s="393"/>
      <c r="Y42" s="132"/>
      <c r="Z42" s="394" t="s">
        <v>3</v>
      </c>
      <c r="AA42" s="395"/>
      <c r="AB42" s="394" t="s">
        <v>4</v>
      </c>
      <c r="AC42" s="396"/>
      <c r="AD42" s="395"/>
      <c r="AE42" s="397" t="s">
        <v>5</v>
      </c>
      <c r="AF42" s="398"/>
      <c r="AG42" s="399"/>
      <c r="AH42" s="132"/>
      <c r="AI42" s="132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</row>
    <row r="43" spans="1:122" ht="12" customHeight="1" thickBot="1" x14ac:dyDescent="0.2">
      <c r="A43" s="93"/>
      <c r="C43" s="421"/>
      <c r="D43" s="422"/>
      <c r="E43" s="428" t="str">
        <f>C45</f>
        <v>藤田虹星</v>
      </c>
      <c r="F43" s="429"/>
      <c r="G43" s="429"/>
      <c r="H43" s="430"/>
      <c r="I43" s="431" t="str">
        <f>C48</f>
        <v>松本浩幸</v>
      </c>
      <c r="J43" s="429"/>
      <c r="K43" s="429"/>
      <c r="L43" s="430"/>
      <c r="M43" s="431" t="str">
        <f>C51</f>
        <v>近藤靖宏</v>
      </c>
      <c r="N43" s="429"/>
      <c r="O43" s="429"/>
      <c r="P43" s="430"/>
      <c r="Q43" s="431" t="str">
        <f>C54</f>
        <v>川上美優</v>
      </c>
      <c r="R43" s="429"/>
      <c r="S43" s="429"/>
      <c r="T43" s="432"/>
      <c r="U43" s="400" t="s">
        <v>2</v>
      </c>
      <c r="V43" s="401"/>
      <c r="W43" s="401"/>
      <c r="X43" s="402"/>
      <c r="Y43" s="132"/>
      <c r="Z43" s="137" t="s">
        <v>6</v>
      </c>
      <c r="AA43" s="138" t="s">
        <v>7</v>
      </c>
      <c r="AB43" s="137" t="s">
        <v>19</v>
      </c>
      <c r="AC43" s="138" t="s">
        <v>8</v>
      </c>
      <c r="AD43" s="139" t="s">
        <v>9</v>
      </c>
      <c r="AE43" s="138" t="s">
        <v>19</v>
      </c>
      <c r="AF43" s="138" t="s">
        <v>8</v>
      </c>
      <c r="AG43" s="139" t="s">
        <v>9</v>
      </c>
      <c r="AH43" s="132"/>
      <c r="AI43" s="132"/>
      <c r="AL43" s="324" t="s">
        <v>24</v>
      </c>
      <c r="AM43" s="325"/>
      <c r="AN43" s="325"/>
      <c r="AO43" s="326"/>
      <c r="AP43" s="346" t="str">
        <f>C38</f>
        <v>石川竜郎</v>
      </c>
      <c r="AQ43" s="347"/>
      <c r="AR43" s="347"/>
      <c r="AS43" s="347"/>
      <c r="AT43" s="347"/>
      <c r="AU43" s="355" t="str">
        <f>D38</f>
        <v>TEAMBLOWIN</v>
      </c>
      <c r="AV43" s="347"/>
      <c r="AW43" s="347"/>
      <c r="AX43" s="347"/>
      <c r="AY43" s="347"/>
      <c r="AZ43" s="349"/>
      <c r="BA43" s="222"/>
      <c r="BB43" s="222"/>
      <c r="BC43" s="222"/>
      <c r="BD43" s="222"/>
      <c r="BE43" s="222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93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</row>
    <row r="44" spans="1:122" ht="12" customHeight="1" thickBot="1" x14ac:dyDescent="0.2">
      <c r="A44" s="322" t="s">
        <v>203</v>
      </c>
      <c r="B44" s="323"/>
      <c r="C44" s="80" t="s">
        <v>92</v>
      </c>
      <c r="D44" s="252" t="s">
        <v>50</v>
      </c>
      <c r="E44" s="386"/>
      <c r="F44" s="387"/>
      <c r="G44" s="387"/>
      <c r="H44" s="388"/>
      <c r="I44" s="127">
        <v>15</v>
      </c>
      <c r="J44" s="40" t="str">
        <f>IF(I44="","","-")</f>
        <v>-</v>
      </c>
      <c r="K44" s="46">
        <v>9</v>
      </c>
      <c r="L44" s="403" t="str">
        <f>IF(I44&lt;&gt;"",IF(I44&gt;K44,IF(I45&gt;K45,"○",IF(I46&gt;K46,"○","×")),IF(I45&gt;K45,IF(I46&gt;K46,"○","×"),"×")),"")</f>
        <v>○</v>
      </c>
      <c r="M44" s="20">
        <v>13</v>
      </c>
      <c r="N44" s="53" t="str">
        <f t="shared" ref="N44:N49" si="5">IF(M44="","","-")</f>
        <v>-</v>
      </c>
      <c r="O44" s="52">
        <v>15</v>
      </c>
      <c r="P44" s="403" t="str">
        <f>IF(M44&lt;&gt;"",IF(M44&gt;O44,IF(M45&gt;O45,"○",IF(M46&gt;O46,"○","×")),IF(M45&gt;O45,IF(M46&gt;O46,"○","×"),"×")),"")</f>
        <v>×</v>
      </c>
      <c r="Q44" s="55">
        <v>5</v>
      </c>
      <c r="R44" s="53" t="str">
        <f t="shared" ref="R44:R52" si="6">IF(Q44="","","-")</f>
        <v>-</v>
      </c>
      <c r="S44" s="46">
        <v>15</v>
      </c>
      <c r="T44" s="406" t="str">
        <f>IF(Q44&lt;&gt;"",IF(Q44&gt;S44,IF(Q45&gt;S45,"○",IF(Q46&gt;S46,"○","×")),IF(Q45&gt;S45,IF(Q46&gt;S46,"○","×"),"×")),"")</f>
        <v>×</v>
      </c>
      <c r="U44" s="408">
        <f>RANK(AH45,AH45:AH54)</f>
        <v>3</v>
      </c>
      <c r="V44" s="409"/>
      <c r="W44" s="409"/>
      <c r="X44" s="410"/>
      <c r="Y44" s="132"/>
      <c r="Z44" s="149"/>
      <c r="AA44" s="83"/>
      <c r="AB44" s="142"/>
      <c r="AC44" s="143"/>
      <c r="AD44" s="144"/>
      <c r="AE44" s="83"/>
      <c r="AF44" s="83"/>
      <c r="AG44" s="150"/>
      <c r="AH44" s="132"/>
      <c r="AI44" s="132"/>
      <c r="AL44" s="327"/>
      <c r="AM44" s="328"/>
      <c r="AN44" s="328"/>
      <c r="AO44" s="329"/>
      <c r="AP44" s="364" t="str">
        <f>C39</f>
        <v>薦田あかね</v>
      </c>
      <c r="AQ44" s="365"/>
      <c r="AR44" s="365"/>
      <c r="AS44" s="365"/>
      <c r="AT44" s="365"/>
      <c r="AU44" s="471" t="str">
        <f>D39</f>
        <v>TEAMBLOWIN</v>
      </c>
      <c r="AV44" s="365"/>
      <c r="AW44" s="365"/>
      <c r="AX44" s="365"/>
      <c r="AY44" s="365"/>
      <c r="AZ44" s="367"/>
      <c r="BA44" s="226"/>
      <c r="BB44" s="305"/>
      <c r="BC44" s="305">
        <v>11</v>
      </c>
      <c r="BD44" s="306">
        <v>12</v>
      </c>
      <c r="BE44" s="273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93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</row>
    <row r="45" spans="1:122" ht="12" customHeight="1" thickTop="1" x14ac:dyDescent="0.15">
      <c r="A45" s="93"/>
      <c r="C45" s="80" t="s">
        <v>91</v>
      </c>
      <c r="D45" s="253" t="s">
        <v>50</v>
      </c>
      <c r="E45" s="389"/>
      <c r="F45" s="375"/>
      <c r="G45" s="375"/>
      <c r="H45" s="376"/>
      <c r="I45" s="20">
        <v>15</v>
      </c>
      <c r="J45" s="40" t="str">
        <f>IF(I45="","","-")</f>
        <v>-</v>
      </c>
      <c r="K45" s="51">
        <v>10</v>
      </c>
      <c r="L45" s="404"/>
      <c r="M45" s="20">
        <v>9</v>
      </c>
      <c r="N45" s="40" t="str">
        <f t="shared" si="5"/>
        <v>-</v>
      </c>
      <c r="O45" s="46">
        <v>15</v>
      </c>
      <c r="P45" s="404"/>
      <c r="Q45" s="20">
        <v>7</v>
      </c>
      <c r="R45" s="40" t="str">
        <f t="shared" si="6"/>
        <v>-</v>
      </c>
      <c r="S45" s="46">
        <v>15</v>
      </c>
      <c r="T45" s="407"/>
      <c r="U45" s="411"/>
      <c r="V45" s="412"/>
      <c r="W45" s="412"/>
      <c r="X45" s="413"/>
      <c r="Y45" s="132"/>
      <c r="Z45" s="149">
        <f>COUNTIF(E44:T46,"○")</f>
        <v>1</v>
      </c>
      <c r="AA45" s="83">
        <f>COUNTIF(E44:T46,"×")</f>
        <v>2</v>
      </c>
      <c r="AB45" s="146">
        <f>(IF((E44&gt;G44),1,0))+(IF((E45&gt;G45),1,0))+(IF((E46&gt;G46),1,0))+(IF((I44&gt;K44),1,0))+(IF((I45&gt;K45),1,0))+(IF((I46&gt;K46),1,0))+(IF((M44&gt;O44),1,0))+(IF((M45&gt;O45),1,0))+(IF((M46&gt;O46),1,0))+(IF((Q44&gt;S44),1,0))+(IF((Q45&gt;S45),1,0))+(IF((Q46&gt;S46),1,0))</f>
        <v>2</v>
      </c>
      <c r="AC45" s="147">
        <f>(IF((E44&lt;G44),1,0))+(IF((E45&lt;G45),1,0))+(IF((E46&lt;G46),1,0))+(IF((I44&lt;K44),1,0))+(IF((I45&lt;K45),1,0))+(IF((I46&lt;K46),1,0))+(IF((M44&lt;O44),1,0))+(IF((M45&lt;O45),1,0))+(IF((M46&lt;O46),1,0))+(IF((Q44&lt;S44),1,0))+(IF((Q45&lt;S45),1,0))+(IF((Q46&lt;S46),1,0))</f>
        <v>4</v>
      </c>
      <c r="AD45" s="148">
        <f>AB45-AC45</f>
        <v>-2</v>
      </c>
      <c r="AE45" s="83">
        <f>SUM(E44:E46,I44:I46,M44:M46,Q44:Q46)</f>
        <v>64</v>
      </c>
      <c r="AF45" s="83">
        <f>SUM(G44:G46,K44:K46,O44:O46,S44:S46)</f>
        <v>79</v>
      </c>
      <c r="AG45" s="150">
        <f>AE45-AF45</f>
        <v>-15</v>
      </c>
      <c r="AH45" s="414">
        <f>(Z45-AA45)*1000+(AD45)*100+AG45</f>
        <v>-1215</v>
      </c>
      <c r="AI45" s="415"/>
      <c r="AL45" s="324" t="s">
        <v>22</v>
      </c>
      <c r="AM45" s="325"/>
      <c r="AN45" s="325"/>
      <c r="AO45" s="326"/>
      <c r="AP45" s="346" t="str">
        <f>C50</f>
        <v>内藤颯太</v>
      </c>
      <c r="AQ45" s="347"/>
      <c r="AR45" s="347"/>
      <c r="AS45" s="347"/>
      <c r="AT45" s="347"/>
      <c r="AU45" s="355" t="str">
        <f>D50</f>
        <v>新居浜東高</v>
      </c>
      <c r="AV45" s="347"/>
      <c r="AW45" s="347"/>
      <c r="AX45" s="347"/>
      <c r="AY45" s="347"/>
      <c r="AZ45" s="349"/>
      <c r="BA45" s="190"/>
      <c r="BB45" s="287"/>
      <c r="BC45" s="287">
        <v>15</v>
      </c>
      <c r="BD45" s="289">
        <v>15</v>
      </c>
      <c r="BE45" s="190"/>
      <c r="BF45" s="299"/>
      <c r="BG45" s="352" t="s">
        <v>163</v>
      </c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93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</row>
    <row r="46" spans="1:122" ht="12" customHeight="1" thickBot="1" x14ac:dyDescent="0.2">
      <c r="A46" s="93"/>
      <c r="C46" s="77"/>
      <c r="D46" s="250"/>
      <c r="E46" s="390"/>
      <c r="F46" s="378"/>
      <c r="G46" s="378"/>
      <c r="H46" s="379"/>
      <c r="I46" s="26"/>
      <c r="J46" s="40" t="str">
        <f>IF(I46="","","-")</f>
        <v/>
      </c>
      <c r="K46" s="47"/>
      <c r="L46" s="405"/>
      <c r="M46" s="26"/>
      <c r="N46" s="48" t="str">
        <f t="shared" si="5"/>
        <v/>
      </c>
      <c r="O46" s="47"/>
      <c r="P46" s="404"/>
      <c r="Q46" s="26"/>
      <c r="R46" s="48" t="str">
        <f t="shared" si="6"/>
        <v/>
      </c>
      <c r="S46" s="47"/>
      <c r="T46" s="407"/>
      <c r="U46" s="18">
        <f>Z45</f>
        <v>1</v>
      </c>
      <c r="V46" s="17" t="s">
        <v>10</v>
      </c>
      <c r="W46" s="17">
        <f>AA45</f>
        <v>2</v>
      </c>
      <c r="X46" s="16" t="s">
        <v>7</v>
      </c>
      <c r="Y46" s="132"/>
      <c r="Z46" s="149"/>
      <c r="AA46" s="83"/>
      <c r="AB46" s="149"/>
      <c r="AC46" s="83"/>
      <c r="AD46" s="150"/>
      <c r="AE46" s="83"/>
      <c r="AF46" s="83"/>
      <c r="AG46" s="150"/>
      <c r="AH46" s="128"/>
      <c r="AI46" s="129"/>
      <c r="AL46" s="327"/>
      <c r="AM46" s="328"/>
      <c r="AN46" s="328"/>
      <c r="AO46" s="329"/>
      <c r="AP46" s="364" t="str">
        <f>C51</f>
        <v>近藤靖宏</v>
      </c>
      <c r="AQ46" s="365"/>
      <c r="AR46" s="365"/>
      <c r="AS46" s="365"/>
      <c r="AT46" s="365"/>
      <c r="AU46" s="471" t="str">
        <f>D51</f>
        <v>新居工業高</v>
      </c>
      <c r="AV46" s="365"/>
      <c r="AW46" s="365"/>
      <c r="AX46" s="365"/>
      <c r="AY46" s="365"/>
      <c r="AZ46" s="367"/>
      <c r="BA46" s="228"/>
      <c r="BB46" s="307">
        <v>3</v>
      </c>
      <c r="BC46" s="308">
        <v>6</v>
      </c>
      <c r="BD46" s="272"/>
      <c r="BE46" s="190"/>
      <c r="BF46" s="299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93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</row>
    <row r="47" spans="1:122" ht="12" customHeight="1" thickTop="1" thickBot="1" x14ac:dyDescent="0.2">
      <c r="A47" s="93"/>
      <c r="C47" s="80" t="s">
        <v>103</v>
      </c>
      <c r="D47" s="209" t="s">
        <v>121</v>
      </c>
      <c r="E47" s="42">
        <f>IF(K44="","",K44)</f>
        <v>9</v>
      </c>
      <c r="F47" s="40" t="str">
        <f t="shared" ref="F47:F55" si="7">IF(E47="","","-")</f>
        <v>-</v>
      </c>
      <c r="G47" s="124">
        <f>IF(I44="","",I44)</f>
        <v>15</v>
      </c>
      <c r="H47" s="368" t="str">
        <f>IF(L44="","",IF(L44="○","×",IF(L44="×","○")))</f>
        <v>×</v>
      </c>
      <c r="I47" s="371"/>
      <c r="J47" s="372"/>
      <c r="K47" s="372"/>
      <c r="L47" s="373"/>
      <c r="M47" s="20">
        <v>12</v>
      </c>
      <c r="N47" s="40" t="str">
        <f t="shared" si="5"/>
        <v>-</v>
      </c>
      <c r="O47" s="46">
        <v>15</v>
      </c>
      <c r="P47" s="416" t="str">
        <f>IF(M47&lt;&gt;"",IF(M47&gt;O47,IF(M48&gt;O48,"○",IF(M49&gt;O49,"○","×")),IF(M48&gt;O48,IF(M49&gt;O49,"○","×"),"×")),"")</f>
        <v>×</v>
      </c>
      <c r="Q47" s="20">
        <v>7</v>
      </c>
      <c r="R47" s="40" t="str">
        <f t="shared" si="6"/>
        <v>-</v>
      </c>
      <c r="S47" s="46">
        <v>15</v>
      </c>
      <c r="T47" s="417" t="str">
        <f>IF(Q47&lt;&gt;"",IF(Q47&gt;S47,IF(Q48&gt;S48,"○",IF(Q49&gt;S49,"○","×")),IF(Q48&gt;S48,IF(Q49&gt;S49,"○","×"),"×")),"")</f>
        <v>×</v>
      </c>
      <c r="U47" s="408">
        <f>RANK(AH48,AH45:AH54)</f>
        <v>4</v>
      </c>
      <c r="V47" s="409"/>
      <c r="W47" s="409"/>
      <c r="X47" s="410"/>
      <c r="Y47" s="132"/>
      <c r="Z47" s="142"/>
      <c r="AA47" s="143"/>
      <c r="AB47" s="142"/>
      <c r="AC47" s="143"/>
      <c r="AD47" s="144"/>
      <c r="AE47" s="143"/>
      <c r="AF47" s="143"/>
      <c r="AG47" s="144"/>
      <c r="AH47" s="128"/>
      <c r="AI47" s="129"/>
      <c r="AL47" s="324" t="s">
        <v>25</v>
      </c>
      <c r="AM47" s="325"/>
      <c r="AN47" s="325"/>
      <c r="AO47" s="326"/>
      <c r="AP47" s="346" t="str">
        <f>C59</f>
        <v>合田拳斗</v>
      </c>
      <c r="AQ47" s="347"/>
      <c r="AR47" s="347"/>
      <c r="AS47" s="347"/>
      <c r="AT47" s="347"/>
      <c r="AU47" s="355" t="str">
        <f>D59</f>
        <v>Ａ’ｓ</v>
      </c>
      <c r="AV47" s="347"/>
      <c r="AW47" s="347"/>
      <c r="AX47" s="347"/>
      <c r="AY47" s="347"/>
      <c r="AZ47" s="349"/>
      <c r="BA47" s="260"/>
      <c r="BB47" s="309">
        <v>15</v>
      </c>
      <c r="BC47" s="310">
        <v>15</v>
      </c>
      <c r="BD47" s="190"/>
      <c r="BE47" s="190"/>
      <c r="BF47" s="300"/>
      <c r="BG47" s="107" t="s">
        <v>11</v>
      </c>
      <c r="BH47" s="100"/>
      <c r="BO47" s="106"/>
      <c r="BP47" s="106"/>
      <c r="BQ47" s="106"/>
      <c r="BR47" s="93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</row>
    <row r="48" spans="1:122" ht="12" customHeight="1" thickTop="1" thickBot="1" x14ac:dyDescent="0.2">
      <c r="A48" s="93"/>
      <c r="C48" s="80" t="s">
        <v>102</v>
      </c>
      <c r="D48" s="75" t="s">
        <v>178</v>
      </c>
      <c r="E48" s="42">
        <f>IF(K45="","",K45)</f>
        <v>10</v>
      </c>
      <c r="F48" s="40" t="str">
        <f t="shared" si="7"/>
        <v>-</v>
      </c>
      <c r="G48" s="124">
        <f>IF(I45="","",I45)</f>
        <v>15</v>
      </c>
      <c r="H48" s="369" t="str">
        <f>IF(J45="","",J45)</f>
        <v>-</v>
      </c>
      <c r="I48" s="374"/>
      <c r="J48" s="375"/>
      <c r="K48" s="375"/>
      <c r="L48" s="376"/>
      <c r="M48" s="20">
        <v>14</v>
      </c>
      <c r="N48" s="40" t="str">
        <f t="shared" si="5"/>
        <v>-</v>
      </c>
      <c r="O48" s="46">
        <v>15</v>
      </c>
      <c r="P48" s="404"/>
      <c r="Q48" s="20">
        <v>6</v>
      </c>
      <c r="R48" s="40" t="str">
        <f t="shared" si="6"/>
        <v>-</v>
      </c>
      <c r="S48" s="46">
        <v>15</v>
      </c>
      <c r="T48" s="407"/>
      <c r="U48" s="411"/>
      <c r="V48" s="412"/>
      <c r="W48" s="412"/>
      <c r="X48" s="413"/>
      <c r="Y48" s="132"/>
      <c r="Z48" s="149">
        <f>COUNTIF(E47:T49,"○")</f>
        <v>0</v>
      </c>
      <c r="AA48" s="83">
        <f>COUNTIF(E47:T49,"×")</f>
        <v>3</v>
      </c>
      <c r="AB48" s="146">
        <f>(IF((E47&gt;G47),1,0))+(IF((E48&gt;G48),1,0))+(IF((E49&gt;G49),1,0))+(IF((I47&gt;K47),1,0))+(IF((I48&gt;K48),1,0))+(IF((I49&gt;K49),1,0))+(IF((M47&gt;O47),1,0))+(IF((M48&gt;O48),1,0))+(IF((M49&gt;O49),1,0))+(IF((Q47&gt;S47),1,0))+(IF((Q48&gt;S48),1,0))+(IF((Q49&gt;S49),1,0))</f>
        <v>0</v>
      </c>
      <c r="AC48" s="147">
        <f>(IF((E47&lt;G47),1,0))+(IF((E48&lt;G48),1,0))+(IF((E49&lt;G49),1,0))+(IF((I47&lt;K47),1,0))+(IF((I48&lt;K48),1,0))+(IF((I49&lt;K49),1,0))+(IF((M47&lt;O47),1,0))+(IF((M48&lt;O48),1,0))+(IF((M49&lt;O49),1,0))+(IF((Q47&lt;S47),1,0))+(IF((Q48&lt;S48),1,0))+(IF((Q49&lt;S49),1,0))</f>
        <v>6</v>
      </c>
      <c r="AD48" s="148">
        <f>AB48-AC48</f>
        <v>-6</v>
      </c>
      <c r="AE48" s="83">
        <f>SUM(E47:E49,I47:I49,M47:M49,Q47:Q49)</f>
        <v>58</v>
      </c>
      <c r="AF48" s="83">
        <f>SUM(G47:G49,K47:K49,O47:O49,S47:S49)</f>
        <v>90</v>
      </c>
      <c r="AG48" s="150">
        <f>AE48-AF48</f>
        <v>-32</v>
      </c>
      <c r="AH48" s="414">
        <f>(Z48-AA48)*1000+(AD48)*100+AG48</f>
        <v>-3632</v>
      </c>
      <c r="AI48" s="415"/>
      <c r="AL48" s="327"/>
      <c r="AM48" s="328"/>
      <c r="AN48" s="328"/>
      <c r="AO48" s="329"/>
      <c r="AP48" s="364" t="str">
        <f>C60</f>
        <v>合田義久</v>
      </c>
      <c r="AQ48" s="365"/>
      <c r="AR48" s="365"/>
      <c r="AS48" s="365"/>
      <c r="AT48" s="365"/>
      <c r="AU48" s="471" t="str">
        <f>D60</f>
        <v>Ａ’ｓ</v>
      </c>
      <c r="AV48" s="365"/>
      <c r="AW48" s="365"/>
      <c r="AX48" s="365"/>
      <c r="AY48" s="365"/>
      <c r="AZ48" s="367"/>
      <c r="BA48" s="190"/>
      <c r="BB48" s="190"/>
      <c r="BC48" s="263">
        <v>15</v>
      </c>
      <c r="BD48" s="268">
        <v>13</v>
      </c>
      <c r="BE48" s="268">
        <v>15</v>
      </c>
      <c r="BF48" s="301"/>
      <c r="BG48" s="346" t="str">
        <f>AP47</f>
        <v>合田拳斗</v>
      </c>
      <c r="BH48" s="347"/>
      <c r="BI48" s="347"/>
      <c r="BJ48" s="347"/>
      <c r="BK48" s="347"/>
      <c r="BL48" s="355" t="str">
        <f>AU47</f>
        <v>Ａ’ｓ</v>
      </c>
      <c r="BM48" s="347"/>
      <c r="BN48" s="347"/>
      <c r="BO48" s="347"/>
      <c r="BP48" s="347"/>
      <c r="BQ48" s="349"/>
      <c r="BR48" s="93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</row>
    <row r="49" spans="1:122" ht="12" customHeight="1" thickTop="1" thickBot="1" x14ac:dyDescent="0.2">
      <c r="A49" s="93"/>
      <c r="C49" s="77"/>
      <c r="D49" s="211"/>
      <c r="E49" s="50" t="str">
        <f>IF(K46="","",K46)</f>
        <v/>
      </c>
      <c r="F49" s="40" t="str">
        <f t="shared" si="7"/>
        <v/>
      </c>
      <c r="G49" s="49" t="str">
        <f>IF(I46="","",I46)</f>
        <v/>
      </c>
      <c r="H49" s="370" t="str">
        <f>IF(J46="","",J46)</f>
        <v/>
      </c>
      <c r="I49" s="377"/>
      <c r="J49" s="378"/>
      <c r="K49" s="378"/>
      <c r="L49" s="379"/>
      <c r="M49" s="26"/>
      <c r="N49" s="40" t="str">
        <f t="shared" si="5"/>
        <v/>
      </c>
      <c r="O49" s="47"/>
      <c r="P49" s="405"/>
      <c r="Q49" s="26"/>
      <c r="R49" s="48" t="str">
        <f t="shared" si="6"/>
        <v/>
      </c>
      <c r="S49" s="47"/>
      <c r="T49" s="418"/>
      <c r="U49" s="18">
        <f>Z48</f>
        <v>0</v>
      </c>
      <c r="V49" s="17" t="s">
        <v>10</v>
      </c>
      <c r="W49" s="17">
        <f>AA48</f>
        <v>3</v>
      </c>
      <c r="X49" s="16" t="s">
        <v>7</v>
      </c>
      <c r="Y49" s="132"/>
      <c r="Z49" s="156"/>
      <c r="AA49" s="157"/>
      <c r="AB49" s="156"/>
      <c r="AC49" s="157"/>
      <c r="AD49" s="158"/>
      <c r="AE49" s="157"/>
      <c r="AF49" s="157"/>
      <c r="AG49" s="158"/>
      <c r="AH49" s="128"/>
      <c r="AI49" s="129"/>
      <c r="AL49" s="324" t="s">
        <v>23</v>
      </c>
      <c r="AM49" s="325"/>
      <c r="AN49" s="325"/>
      <c r="AO49" s="326"/>
      <c r="AP49" s="346" t="str">
        <f>C68</f>
        <v>郭昊</v>
      </c>
      <c r="AQ49" s="347"/>
      <c r="AR49" s="347"/>
      <c r="AS49" s="347"/>
      <c r="AT49" s="347"/>
      <c r="AU49" s="452" t="str">
        <f>D68</f>
        <v>妻鳥ﾊﾞﾄﾞﾐﾝﾄﾝ会</v>
      </c>
      <c r="AV49" s="452"/>
      <c r="AW49" s="452"/>
      <c r="AX49" s="452"/>
      <c r="AY49" s="452"/>
      <c r="AZ49" s="453"/>
      <c r="BA49" s="190"/>
      <c r="BB49" s="190"/>
      <c r="BC49" s="263">
        <v>9</v>
      </c>
      <c r="BD49" s="268">
        <v>15</v>
      </c>
      <c r="BE49" s="269">
        <v>5</v>
      </c>
      <c r="BF49" s="105"/>
      <c r="BG49" s="364" t="str">
        <f>AP48</f>
        <v>合田義久</v>
      </c>
      <c r="BH49" s="365"/>
      <c r="BI49" s="365"/>
      <c r="BJ49" s="365"/>
      <c r="BK49" s="365"/>
      <c r="BL49" s="471" t="str">
        <f>AU48</f>
        <v>Ａ’ｓ</v>
      </c>
      <c r="BM49" s="365"/>
      <c r="BN49" s="365"/>
      <c r="BO49" s="365"/>
      <c r="BP49" s="365"/>
      <c r="BQ49" s="367"/>
      <c r="BR49" s="93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</row>
    <row r="50" spans="1:122" ht="12" customHeight="1" thickTop="1" thickBot="1" x14ac:dyDescent="0.25">
      <c r="A50" s="93"/>
      <c r="C50" s="76" t="s">
        <v>99</v>
      </c>
      <c r="D50" s="209" t="s">
        <v>162</v>
      </c>
      <c r="E50" s="42">
        <f>IF(O44="","",O44)</f>
        <v>15</v>
      </c>
      <c r="F50" s="43" t="str">
        <f t="shared" si="7"/>
        <v>-</v>
      </c>
      <c r="G50" s="124">
        <f>IF(M44="","",M44)</f>
        <v>13</v>
      </c>
      <c r="H50" s="368" t="str">
        <f>IF(P44="","",IF(P44="○","×",IF(P44="×","○")))</f>
        <v>○</v>
      </c>
      <c r="I50" s="41">
        <f>IF(O47="","",O47)</f>
        <v>15</v>
      </c>
      <c r="J50" s="40" t="str">
        <f t="shared" ref="J50:J55" si="8">IF(I50="","","-")</f>
        <v>-</v>
      </c>
      <c r="K50" s="124">
        <f>IF(M47="","",M47)</f>
        <v>12</v>
      </c>
      <c r="L50" s="368" t="str">
        <f>IF(P47="","",IF(P47="○","×",IF(P47="×","○")))</f>
        <v>○</v>
      </c>
      <c r="M50" s="371"/>
      <c r="N50" s="372"/>
      <c r="O50" s="372"/>
      <c r="P50" s="373"/>
      <c r="Q50" s="20">
        <v>5</v>
      </c>
      <c r="R50" s="40" t="str">
        <f t="shared" si="6"/>
        <v>-</v>
      </c>
      <c r="S50" s="46">
        <v>15</v>
      </c>
      <c r="T50" s="407" t="str">
        <f>IF(Q50&lt;&gt;"",IF(Q50&gt;S50,IF(Q51&gt;S51,"○",IF(Q52&gt;S52,"○","×")),IF(Q51&gt;S51,IF(Q52&gt;S52,"○","×"),"×")),"")</f>
        <v>×</v>
      </c>
      <c r="U50" s="408">
        <f>RANK(AH51,AH45:AH54)</f>
        <v>2</v>
      </c>
      <c r="V50" s="409"/>
      <c r="W50" s="409"/>
      <c r="X50" s="410"/>
      <c r="Y50" s="132"/>
      <c r="Z50" s="149"/>
      <c r="AA50" s="83"/>
      <c r="AB50" s="149"/>
      <c r="AC50" s="83"/>
      <c r="AD50" s="150"/>
      <c r="AE50" s="83"/>
      <c r="AF50" s="83"/>
      <c r="AG50" s="150"/>
      <c r="AH50" s="128"/>
      <c r="AI50" s="129"/>
      <c r="AL50" s="327"/>
      <c r="AM50" s="328"/>
      <c r="AN50" s="328"/>
      <c r="AO50" s="329"/>
      <c r="AP50" s="364" t="str">
        <f>C69</f>
        <v>横内博之</v>
      </c>
      <c r="AQ50" s="365"/>
      <c r="AR50" s="365"/>
      <c r="AS50" s="365"/>
      <c r="AT50" s="365"/>
      <c r="AU50" s="473" t="str">
        <f>D69</f>
        <v>妻鳥ﾊﾞﾄﾞﾐﾝﾄﾝ会</v>
      </c>
      <c r="AV50" s="473"/>
      <c r="AW50" s="473"/>
      <c r="AX50" s="473"/>
      <c r="AY50" s="473"/>
      <c r="AZ50" s="474"/>
      <c r="BA50" s="270"/>
      <c r="BB50" s="311">
        <v>15</v>
      </c>
      <c r="BC50" s="312">
        <v>15</v>
      </c>
      <c r="BD50" s="222"/>
      <c r="BE50" s="218"/>
      <c r="BF50" s="105"/>
      <c r="BG50" s="221" t="s">
        <v>12</v>
      </c>
      <c r="BH50" s="221"/>
      <c r="BI50" s="221"/>
      <c r="BJ50" s="221"/>
      <c r="BK50" s="221"/>
      <c r="BL50" s="221"/>
      <c r="BM50" s="221"/>
      <c r="BN50" s="221"/>
      <c r="BO50" s="221"/>
      <c r="BR50" s="93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</row>
    <row r="51" spans="1:122" ht="12" customHeight="1" thickTop="1" x14ac:dyDescent="0.15">
      <c r="A51" s="93"/>
      <c r="C51" s="76" t="s">
        <v>164</v>
      </c>
      <c r="D51" s="75" t="s">
        <v>165</v>
      </c>
      <c r="E51" s="42">
        <f>IF(O45="","",O45)</f>
        <v>15</v>
      </c>
      <c r="F51" s="40" t="str">
        <f t="shared" si="7"/>
        <v>-</v>
      </c>
      <c r="G51" s="124">
        <f>IF(M45="","",M45)</f>
        <v>9</v>
      </c>
      <c r="H51" s="369" t="str">
        <f>IF(J48="","",J48)</f>
        <v/>
      </c>
      <c r="I51" s="41">
        <f>IF(O48="","",O48)</f>
        <v>15</v>
      </c>
      <c r="J51" s="40" t="str">
        <f t="shared" si="8"/>
        <v>-</v>
      </c>
      <c r="K51" s="124">
        <f>IF(M48="","",M48)</f>
        <v>14</v>
      </c>
      <c r="L51" s="369" t="str">
        <f>IF(N48="","",N48)</f>
        <v>-</v>
      </c>
      <c r="M51" s="374"/>
      <c r="N51" s="375"/>
      <c r="O51" s="375"/>
      <c r="P51" s="376"/>
      <c r="Q51" s="20">
        <v>15</v>
      </c>
      <c r="R51" s="40" t="str">
        <f t="shared" si="6"/>
        <v>-</v>
      </c>
      <c r="S51" s="46">
        <v>11</v>
      </c>
      <c r="T51" s="407"/>
      <c r="U51" s="411"/>
      <c r="V51" s="412"/>
      <c r="W51" s="412"/>
      <c r="X51" s="413"/>
      <c r="Y51" s="132"/>
      <c r="Z51" s="149">
        <f>COUNTIF(E50:T52,"○")</f>
        <v>2</v>
      </c>
      <c r="AA51" s="83">
        <f>COUNTIF(E50:T52,"×")</f>
        <v>1</v>
      </c>
      <c r="AB51" s="146">
        <f>(IF((E50&gt;G50),1,0))+(IF((E51&gt;G51),1,0))+(IF((E52&gt;G52),1,0))+(IF((I50&gt;K50),1,0))+(IF((I51&gt;K51),1,0))+(IF((I52&gt;K52),1,0))+(IF((M50&gt;O50),1,0))+(IF((M51&gt;O51),1,0))+(IF((M52&gt;O52),1,0))+(IF((Q50&gt;S50),1,0))+(IF((Q51&gt;S51),1,0))+(IF((Q52&gt;S52),1,0))</f>
        <v>5</v>
      </c>
      <c r="AC51" s="147">
        <f>(IF((E50&lt;G50),1,0))+(IF((E51&lt;G51),1,0))+(IF((E52&lt;G52),1,0))+(IF((I50&lt;K50),1,0))+(IF((I51&lt;K51),1,0))+(IF((I52&lt;K52),1,0))+(IF((M50&lt;O50),1,0))+(IF((M51&lt;O51),1,0))+(IF((M52&lt;O52),1,0))+(IF((Q50&lt;S50),1,0))+(IF((Q51&lt;S51),1,0))+(IF((Q52&lt;S52),1,0))</f>
        <v>2</v>
      </c>
      <c r="AD51" s="148">
        <f>AB51-AC51</f>
        <v>3</v>
      </c>
      <c r="AE51" s="83">
        <f>SUM(E50:E52,I50:I52,M50:M52,Q50:Q52)</f>
        <v>86</v>
      </c>
      <c r="AF51" s="83">
        <f>SUM(G50:G52,K50:K52,O50:O52,S50:S52)</f>
        <v>89</v>
      </c>
      <c r="AG51" s="150">
        <f>AE51-AF51</f>
        <v>-3</v>
      </c>
      <c r="AH51" s="414">
        <f>(Z51-AA51)*1000+(AD51)*100+AG51</f>
        <v>1297</v>
      </c>
      <c r="AI51" s="415"/>
      <c r="AL51" s="324" t="s">
        <v>21</v>
      </c>
      <c r="AM51" s="325"/>
      <c r="AN51" s="325"/>
      <c r="AO51" s="326"/>
      <c r="AP51" s="346" t="str">
        <f>C32</f>
        <v>近藤英樹</v>
      </c>
      <c r="AQ51" s="347"/>
      <c r="AR51" s="347"/>
      <c r="AS51" s="347"/>
      <c r="AT51" s="347"/>
      <c r="AU51" s="355" t="str">
        <f>D32</f>
        <v>土居中学校</v>
      </c>
      <c r="AV51" s="347"/>
      <c r="AW51" s="347"/>
      <c r="AX51" s="347"/>
      <c r="AY51" s="347"/>
      <c r="AZ51" s="349"/>
      <c r="BA51" s="229"/>
      <c r="BB51" s="313">
        <v>3</v>
      </c>
      <c r="BC51" s="314">
        <v>12</v>
      </c>
      <c r="BD51" s="225"/>
      <c r="BE51" s="218"/>
      <c r="BF51" s="105"/>
      <c r="BG51" s="346" t="str">
        <f>AP53</f>
        <v>今井康浩</v>
      </c>
      <c r="BH51" s="347"/>
      <c r="BI51" s="347"/>
      <c r="BJ51" s="347"/>
      <c r="BK51" s="347"/>
      <c r="BL51" s="355" t="str">
        <f>AU53</f>
        <v>トーヨ</v>
      </c>
      <c r="BM51" s="347"/>
      <c r="BN51" s="347"/>
      <c r="BO51" s="347"/>
      <c r="BP51" s="347"/>
      <c r="BQ51" s="349"/>
      <c r="BR51" s="93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</row>
    <row r="52" spans="1:122" ht="12" customHeight="1" thickBot="1" x14ac:dyDescent="0.2">
      <c r="A52" s="93"/>
      <c r="C52" s="77"/>
      <c r="D52" s="79"/>
      <c r="E52" s="50" t="str">
        <f>IF(O46="","",O46)</f>
        <v/>
      </c>
      <c r="F52" s="48" t="str">
        <f t="shared" si="7"/>
        <v/>
      </c>
      <c r="G52" s="49" t="str">
        <f>IF(M46="","",M46)</f>
        <v/>
      </c>
      <c r="H52" s="370" t="str">
        <f>IF(J49="","",J49)</f>
        <v/>
      </c>
      <c r="I52" s="54" t="str">
        <f>IF(O49="","",O49)</f>
        <v/>
      </c>
      <c r="J52" s="40" t="str">
        <f t="shared" si="8"/>
        <v/>
      </c>
      <c r="K52" s="49" t="str">
        <f>IF(M49="","",M49)</f>
        <v/>
      </c>
      <c r="L52" s="370" t="str">
        <f>IF(N49="","",N49)</f>
        <v/>
      </c>
      <c r="M52" s="377"/>
      <c r="N52" s="378"/>
      <c r="O52" s="378"/>
      <c r="P52" s="379"/>
      <c r="Q52" s="26">
        <v>6</v>
      </c>
      <c r="R52" s="40" t="str">
        <f t="shared" si="6"/>
        <v>-</v>
      </c>
      <c r="S52" s="47">
        <v>15</v>
      </c>
      <c r="T52" s="418"/>
      <c r="U52" s="18">
        <f>Z51</f>
        <v>2</v>
      </c>
      <c r="V52" s="17" t="s">
        <v>10</v>
      </c>
      <c r="W52" s="17">
        <f>AA51</f>
        <v>1</v>
      </c>
      <c r="X52" s="16" t="s">
        <v>7</v>
      </c>
      <c r="Y52" s="132"/>
      <c r="Z52" s="149"/>
      <c r="AA52" s="83"/>
      <c r="AB52" s="149"/>
      <c r="AC52" s="83"/>
      <c r="AD52" s="150"/>
      <c r="AE52" s="83"/>
      <c r="AF52" s="83"/>
      <c r="AG52" s="150"/>
      <c r="AH52" s="128"/>
      <c r="AI52" s="129"/>
      <c r="AL52" s="327"/>
      <c r="AM52" s="328"/>
      <c r="AN52" s="328"/>
      <c r="AO52" s="329"/>
      <c r="AP52" s="364" t="str">
        <f>C33</f>
        <v>石原結人</v>
      </c>
      <c r="AQ52" s="365"/>
      <c r="AR52" s="365"/>
      <c r="AS52" s="365"/>
      <c r="AT52" s="365"/>
      <c r="AU52" s="471" t="str">
        <f>D33</f>
        <v>土居中学校</v>
      </c>
      <c r="AV52" s="365"/>
      <c r="AW52" s="365"/>
      <c r="AX52" s="365"/>
      <c r="AY52" s="365"/>
      <c r="AZ52" s="367"/>
      <c r="BA52" s="217"/>
      <c r="BB52" s="268"/>
      <c r="BC52" s="268">
        <v>10</v>
      </c>
      <c r="BD52" s="269">
        <v>4</v>
      </c>
      <c r="BE52" s="191"/>
      <c r="BF52" s="105"/>
      <c r="BG52" s="342" t="str">
        <f>AP54</f>
        <v>川上美優</v>
      </c>
      <c r="BH52" s="343"/>
      <c r="BI52" s="343"/>
      <c r="BJ52" s="343"/>
      <c r="BK52" s="343"/>
      <c r="BL52" s="472" t="str">
        <f>AU54</f>
        <v>TEAMBLOWIN</v>
      </c>
      <c r="BM52" s="343"/>
      <c r="BN52" s="343"/>
      <c r="BO52" s="343"/>
      <c r="BP52" s="343"/>
      <c r="BQ52" s="345"/>
      <c r="BR52" s="93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</row>
    <row r="53" spans="1:122" ht="12" customHeight="1" thickTop="1" thickBot="1" x14ac:dyDescent="0.2">
      <c r="A53" s="93"/>
      <c r="C53" s="80" t="s">
        <v>151</v>
      </c>
      <c r="D53" s="251" t="s">
        <v>168</v>
      </c>
      <c r="E53" s="42">
        <f>IF(S44="","",S44)</f>
        <v>15</v>
      </c>
      <c r="F53" s="40" t="str">
        <f t="shared" si="7"/>
        <v>-</v>
      </c>
      <c r="G53" s="124">
        <f>IF(Q44="","",Q44)</f>
        <v>5</v>
      </c>
      <c r="H53" s="368" t="str">
        <f>IF(T44="","",IF(T44="○","×",IF(T44="×","○")))</f>
        <v>○</v>
      </c>
      <c r="I53" s="41">
        <f>IF(S47="","",S47)</f>
        <v>15</v>
      </c>
      <c r="J53" s="43" t="str">
        <f t="shared" si="8"/>
        <v>-</v>
      </c>
      <c r="K53" s="124">
        <f>IF(Q47="","",Q47)</f>
        <v>7</v>
      </c>
      <c r="L53" s="368" t="str">
        <f>IF(T47="","",IF(T47="○","×",IF(T47="×","○")))</f>
        <v>○</v>
      </c>
      <c r="M53" s="44">
        <f>IF(S50="","",S50)</f>
        <v>15</v>
      </c>
      <c r="N53" s="40" t="str">
        <f>IF(M53="","","-")</f>
        <v>-</v>
      </c>
      <c r="O53" s="123">
        <f>IF(Q50="","",Q50)</f>
        <v>5</v>
      </c>
      <c r="P53" s="368" t="str">
        <f>IF(T50="","",IF(T50="○","×",IF(T50="×","○")))</f>
        <v>○</v>
      </c>
      <c r="Q53" s="371"/>
      <c r="R53" s="372"/>
      <c r="S53" s="372"/>
      <c r="T53" s="381"/>
      <c r="U53" s="408">
        <f>RANK(AH54,AH45:AH54)</f>
        <v>1</v>
      </c>
      <c r="V53" s="409"/>
      <c r="W53" s="409"/>
      <c r="X53" s="410"/>
      <c r="Y53" s="132"/>
      <c r="Z53" s="142"/>
      <c r="AA53" s="143"/>
      <c r="AB53" s="142"/>
      <c r="AC53" s="143"/>
      <c r="AD53" s="144"/>
      <c r="AE53" s="143"/>
      <c r="AF53" s="143"/>
      <c r="AG53" s="144"/>
      <c r="AH53" s="128"/>
      <c r="AI53" s="129"/>
      <c r="AL53" s="324" t="s">
        <v>20</v>
      </c>
      <c r="AM53" s="325"/>
      <c r="AN53" s="325"/>
      <c r="AO53" s="326"/>
      <c r="AP53" s="346" t="str">
        <f>C53</f>
        <v>今井康浩</v>
      </c>
      <c r="AQ53" s="347"/>
      <c r="AR53" s="347"/>
      <c r="AS53" s="347"/>
      <c r="AT53" s="347"/>
      <c r="AU53" s="355" t="str">
        <f>D53</f>
        <v>トーヨ</v>
      </c>
      <c r="AV53" s="347"/>
      <c r="AW53" s="347"/>
      <c r="AX53" s="347"/>
      <c r="AY53" s="347"/>
      <c r="AZ53" s="349"/>
      <c r="BA53" s="279"/>
      <c r="BB53" s="309"/>
      <c r="BC53" s="309">
        <v>15</v>
      </c>
      <c r="BD53" s="310">
        <v>15</v>
      </c>
      <c r="BE53" s="222"/>
      <c r="BR53" s="93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</row>
    <row r="54" spans="1:122" ht="12" customHeight="1" thickTop="1" thickBot="1" x14ac:dyDescent="0.2">
      <c r="A54" s="93"/>
      <c r="C54" s="80" t="s">
        <v>167</v>
      </c>
      <c r="D54" s="252" t="s">
        <v>0</v>
      </c>
      <c r="E54" s="42">
        <f>IF(S45="","",S45)</f>
        <v>15</v>
      </c>
      <c r="F54" s="40" t="str">
        <f t="shared" si="7"/>
        <v>-</v>
      </c>
      <c r="G54" s="124">
        <f>IF(Q45="","",Q45)</f>
        <v>7</v>
      </c>
      <c r="H54" s="369" t="str">
        <f>IF(J51="","",J51)</f>
        <v>-</v>
      </c>
      <c r="I54" s="41">
        <f>IF(S48="","",S48)</f>
        <v>15</v>
      </c>
      <c r="J54" s="40" t="str">
        <f t="shared" si="8"/>
        <v>-</v>
      </c>
      <c r="K54" s="124">
        <f>IF(Q48="","",Q48)</f>
        <v>6</v>
      </c>
      <c r="L54" s="369" t="str">
        <f>IF(N51="","",N51)</f>
        <v/>
      </c>
      <c r="M54" s="41">
        <f>IF(S51="","",S51)</f>
        <v>11</v>
      </c>
      <c r="N54" s="40" t="str">
        <f>IF(M54="","","-")</f>
        <v>-</v>
      </c>
      <c r="O54" s="124">
        <f>IF(Q51="","",Q51)</f>
        <v>15</v>
      </c>
      <c r="P54" s="369" t="str">
        <f>IF(R51="","",R51)</f>
        <v>-</v>
      </c>
      <c r="Q54" s="374"/>
      <c r="R54" s="375"/>
      <c r="S54" s="375"/>
      <c r="T54" s="382"/>
      <c r="U54" s="411"/>
      <c r="V54" s="412"/>
      <c r="W54" s="412"/>
      <c r="X54" s="413"/>
      <c r="Y54" s="132"/>
      <c r="Z54" s="149">
        <f>COUNTIF(E53:T55,"○")</f>
        <v>3</v>
      </c>
      <c r="AA54" s="83">
        <f>COUNTIF(E53:T55,"×")</f>
        <v>0</v>
      </c>
      <c r="AB54" s="146">
        <f>(IF((E53&gt;G53),1,0))+(IF((E54&gt;G54),1,0))+(IF((E55&gt;G55),1,0))+(IF((I53&gt;K53),1,0))+(IF((I54&gt;K54),1,0))+(IF((I55&gt;K55),1,0))+(IF((M53&gt;O53),1,0))+(IF((M54&gt;O54),1,0))+(IF((M55&gt;O55),1,0))+(IF((Q53&gt;S53),1,0))+(IF((Q54&gt;S54),1,0))+(IF((Q55&gt;S55),1,0))</f>
        <v>6</v>
      </c>
      <c r="AC54" s="147">
        <f>(IF((E53&lt;G53),1,0))+(IF((E54&lt;G54),1,0))+(IF((E55&lt;G55),1,0))+(IF((I53&lt;K53),1,0))+(IF((I54&lt;K54),1,0))+(IF((I55&lt;K55),1,0))+(IF((M53&lt;O53),1,0))+(IF((M54&lt;O54),1,0))+(IF((M55&lt;O55),1,0))+(IF((Q53&lt;S53),1,0))+(IF((Q54&lt;S54),1,0))+(IF((Q55&lt;S55),1,0))</f>
        <v>1</v>
      </c>
      <c r="AD54" s="148">
        <f>AB54-AC54</f>
        <v>5</v>
      </c>
      <c r="AE54" s="83">
        <f>SUM(E53:E55,I53:I55,M53:M55,Q53:Q55)</f>
        <v>101</v>
      </c>
      <c r="AF54" s="83">
        <f>SUM(G53:G55,K53:K55,O53:O55,S53:S55)</f>
        <v>51</v>
      </c>
      <c r="AG54" s="150">
        <f>AE54-AF54</f>
        <v>50</v>
      </c>
      <c r="AH54" s="414">
        <f>(Z54-AA54)*1000+(AD54)*100+AG54</f>
        <v>3550</v>
      </c>
      <c r="AI54" s="415"/>
      <c r="AL54" s="327"/>
      <c r="AM54" s="328"/>
      <c r="AN54" s="328"/>
      <c r="AO54" s="329"/>
      <c r="AP54" s="364" t="str">
        <f>C54</f>
        <v>川上美優</v>
      </c>
      <c r="AQ54" s="365"/>
      <c r="AR54" s="365"/>
      <c r="AS54" s="365"/>
      <c r="AT54" s="365"/>
      <c r="AU54" s="471" t="str">
        <f>D54</f>
        <v>TEAMBLOWIN</v>
      </c>
      <c r="AV54" s="365"/>
      <c r="AW54" s="365"/>
      <c r="AX54" s="365"/>
      <c r="AY54" s="365"/>
      <c r="AZ54" s="367"/>
      <c r="BA54" s="222"/>
      <c r="BB54" s="222"/>
      <c r="BC54" s="222"/>
      <c r="BD54" s="222"/>
      <c r="BE54" s="222"/>
      <c r="BR54" s="93"/>
      <c r="BS54" s="93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</row>
    <row r="55" spans="1:122" ht="12" customHeight="1" thickTop="1" thickBot="1" x14ac:dyDescent="0.2">
      <c r="A55" s="93"/>
      <c r="C55" s="73"/>
      <c r="D55" s="72"/>
      <c r="E55" s="39" t="str">
        <f>IF(S46="","",S46)</f>
        <v/>
      </c>
      <c r="F55" s="37" t="str">
        <f t="shared" si="7"/>
        <v/>
      </c>
      <c r="G55" s="125" t="str">
        <f>IF(Q46="","",Q46)</f>
        <v/>
      </c>
      <c r="H55" s="380" t="str">
        <f>IF(J52="","",J52)</f>
        <v/>
      </c>
      <c r="I55" s="38" t="str">
        <f>IF(S49="","",S49)</f>
        <v/>
      </c>
      <c r="J55" s="37" t="str">
        <f t="shared" si="8"/>
        <v/>
      </c>
      <c r="K55" s="125" t="str">
        <f>IF(Q49="","",Q49)</f>
        <v/>
      </c>
      <c r="L55" s="380" t="str">
        <f>IF(N52="","",N52)</f>
        <v/>
      </c>
      <c r="M55" s="38">
        <f>IF(S52="","",S52)</f>
        <v>15</v>
      </c>
      <c r="N55" s="37" t="str">
        <f>IF(M55="","","-")</f>
        <v>-</v>
      </c>
      <c r="O55" s="125">
        <f>IF(Q52="","",Q52)</f>
        <v>6</v>
      </c>
      <c r="P55" s="380" t="str">
        <f>IF(R52="","",R52)</f>
        <v>-</v>
      </c>
      <c r="Q55" s="383"/>
      <c r="R55" s="384"/>
      <c r="S55" s="384"/>
      <c r="T55" s="385"/>
      <c r="U55" s="3">
        <f>Z54</f>
        <v>3</v>
      </c>
      <c r="V55" s="2" t="s">
        <v>10</v>
      </c>
      <c r="W55" s="2">
        <f>AA54</f>
        <v>0</v>
      </c>
      <c r="X55" s="1" t="s">
        <v>7</v>
      </c>
      <c r="Y55" s="132"/>
      <c r="Z55" s="156"/>
      <c r="AA55" s="157"/>
      <c r="AB55" s="156"/>
      <c r="AC55" s="157"/>
      <c r="AD55" s="158"/>
      <c r="AE55" s="157"/>
      <c r="AF55" s="157"/>
      <c r="AG55" s="158"/>
      <c r="AH55" s="130"/>
      <c r="AI55" s="131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</row>
    <row r="56" spans="1:122" ht="12" customHeight="1" thickBot="1" x14ac:dyDescent="0.25">
      <c r="A56" s="93"/>
      <c r="C56" s="249"/>
      <c r="D56" s="249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</row>
    <row r="57" spans="1:122" ht="12" customHeight="1" thickBot="1" x14ac:dyDescent="0.2">
      <c r="A57" s="93"/>
      <c r="C57" s="419" t="s">
        <v>150</v>
      </c>
      <c r="D57" s="420"/>
      <c r="E57" s="423" t="str">
        <f>C59</f>
        <v>合田拳斗</v>
      </c>
      <c r="F57" s="424"/>
      <c r="G57" s="424"/>
      <c r="H57" s="425"/>
      <c r="I57" s="426" t="str">
        <f>C62</f>
        <v>森高遥陽</v>
      </c>
      <c r="J57" s="424"/>
      <c r="K57" s="424"/>
      <c r="L57" s="425"/>
      <c r="M57" s="426" t="str">
        <f>C65</f>
        <v>森實和也</v>
      </c>
      <c r="N57" s="424"/>
      <c r="O57" s="424"/>
      <c r="P57" s="425"/>
      <c r="Q57" s="426" t="str">
        <f>C68</f>
        <v>郭昊</v>
      </c>
      <c r="R57" s="424"/>
      <c r="S57" s="424"/>
      <c r="T57" s="427"/>
      <c r="U57" s="391" t="s">
        <v>1</v>
      </c>
      <c r="V57" s="392"/>
      <c r="W57" s="392"/>
      <c r="X57" s="393"/>
      <c r="Y57" s="132"/>
      <c r="Z57" s="394" t="s">
        <v>3</v>
      </c>
      <c r="AA57" s="395"/>
      <c r="AB57" s="394" t="s">
        <v>4</v>
      </c>
      <c r="AC57" s="396"/>
      <c r="AD57" s="395"/>
      <c r="AE57" s="397" t="s">
        <v>5</v>
      </c>
      <c r="AF57" s="398"/>
      <c r="AG57" s="399"/>
      <c r="AH57" s="132"/>
      <c r="AI57" s="132"/>
      <c r="AL57" s="324" t="s">
        <v>155</v>
      </c>
      <c r="AM57" s="325"/>
      <c r="AN57" s="325"/>
      <c r="AO57" s="326"/>
      <c r="AP57" s="346" t="str">
        <f>C35</f>
        <v>大西右恭</v>
      </c>
      <c r="AQ57" s="347"/>
      <c r="AR57" s="347"/>
      <c r="AS57" s="347"/>
      <c r="AT57" s="347"/>
      <c r="AU57" s="452" t="str">
        <f>D35</f>
        <v>ﾊﾟﾝﾊﾟｰｽﾚﾝｼﾞｬｰ</v>
      </c>
      <c r="AV57" s="452"/>
      <c r="AW57" s="452"/>
      <c r="AX57" s="452"/>
      <c r="AY57" s="452"/>
      <c r="AZ57" s="453"/>
      <c r="BA57" s="222"/>
      <c r="BB57" s="222"/>
      <c r="BC57" s="222"/>
      <c r="BD57" s="222"/>
      <c r="BE57" s="222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93"/>
      <c r="BS57" s="93"/>
      <c r="BT57" s="93"/>
      <c r="BU57" s="93"/>
      <c r="BV57" s="93"/>
      <c r="BW57" s="93"/>
    </row>
    <row r="58" spans="1:122" ht="12" customHeight="1" thickTop="1" thickBot="1" x14ac:dyDescent="0.2">
      <c r="A58" s="93"/>
      <c r="C58" s="421"/>
      <c r="D58" s="422"/>
      <c r="E58" s="428" t="str">
        <f>C60</f>
        <v>合田義久</v>
      </c>
      <c r="F58" s="429"/>
      <c r="G58" s="429"/>
      <c r="H58" s="430"/>
      <c r="I58" s="431" t="str">
        <f>C63</f>
        <v>山内智世</v>
      </c>
      <c r="J58" s="429"/>
      <c r="K58" s="429"/>
      <c r="L58" s="430"/>
      <c r="M58" s="431" t="str">
        <f>C66</f>
        <v>阿部一恵</v>
      </c>
      <c r="N58" s="429"/>
      <c r="O58" s="429"/>
      <c r="P58" s="430"/>
      <c r="Q58" s="431" t="str">
        <f>C69</f>
        <v>横内博之</v>
      </c>
      <c r="R58" s="429"/>
      <c r="S58" s="429"/>
      <c r="T58" s="432"/>
      <c r="U58" s="400" t="s">
        <v>2</v>
      </c>
      <c r="V58" s="401"/>
      <c r="W58" s="401"/>
      <c r="X58" s="402"/>
      <c r="Y58" s="132"/>
      <c r="Z58" s="137" t="s">
        <v>6</v>
      </c>
      <c r="AA58" s="138" t="s">
        <v>7</v>
      </c>
      <c r="AB58" s="137" t="s">
        <v>19</v>
      </c>
      <c r="AC58" s="138" t="s">
        <v>8</v>
      </c>
      <c r="AD58" s="139" t="s">
        <v>9</v>
      </c>
      <c r="AE58" s="138" t="s">
        <v>19</v>
      </c>
      <c r="AF58" s="138" t="s">
        <v>8</v>
      </c>
      <c r="AG58" s="139" t="s">
        <v>9</v>
      </c>
      <c r="AH58" s="132"/>
      <c r="AI58" s="132"/>
      <c r="AL58" s="327"/>
      <c r="AM58" s="328"/>
      <c r="AN58" s="328"/>
      <c r="AO58" s="329"/>
      <c r="AP58" s="364" t="str">
        <f>C36</f>
        <v>真鍋頼斗</v>
      </c>
      <c r="AQ58" s="365"/>
      <c r="AR58" s="365"/>
      <c r="AS58" s="365"/>
      <c r="AT58" s="365"/>
      <c r="AU58" s="473" t="str">
        <f>D36</f>
        <v>ﾊﾟﾝﾊﾟｰｽﾚﾝｼﾞｬｰ</v>
      </c>
      <c r="AV58" s="473"/>
      <c r="AW58" s="473"/>
      <c r="AX58" s="473"/>
      <c r="AY58" s="473"/>
      <c r="AZ58" s="474"/>
      <c r="BA58" s="295"/>
      <c r="BB58" s="315"/>
      <c r="BC58" s="315">
        <v>15</v>
      </c>
      <c r="BD58" s="316">
        <v>15</v>
      </c>
      <c r="BE58" s="29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93"/>
      <c r="BS58" s="93"/>
      <c r="BT58" s="93"/>
      <c r="BU58" s="93"/>
      <c r="BV58" s="93"/>
      <c r="BW58" s="93"/>
    </row>
    <row r="59" spans="1:122" ht="12" customHeight="1" x14ac:dyDescent="0.15">
      <c r="A59" s="322" t="s">
        <v>203</v>
      </c>
      <c r="B59" s="323"/>
      <c r="C59" s="80" t="s">
        <v>118</v>
      </c>
      <c r="D59" s="252" t="s">
        <v>116</v>
      </c>
      <c r="E59" s="386"/>
      <c r="F59" s="387"/>
      <c r="G59" s="387"/>
      <c r="H59" s="388"/>
      <c r="I59" s="127">
        <v>15</v>
      </c>
      <c r="J59" s="40" t="str">
        <f>IF(I59="","","-")</f>
        <v>-</v>
      </c>
      <c r="K59" s="46">
        <v>9</v>
      </c>
      <c r="L59" s="403" t="str">
        <f>IF(I59&lt;&gt;"",IF(I59&gt;K59,IF(I60&gt;K60,"○",IF(I61&gt;K61,"○","×")),IF(I60&gt;K60,IF(I61&gt;K61,"○","×"),"×")),"")</f>
        <v>○</v>
      </c>
      <c r="M59" s="20">
        <v>15</v>
      </c>
      <c r="N59" s="53" t="str">
        <f t="shared" ref="N59:N64" si="9">IF(M59="","","-")</f>
        <v>-</v>
      </c>
      <c r="O59" s="52">
        <v>4</v>
      </c>
      <c r="P59" s="403" t="str">
        <f>IF(M59&lt;&gt;"",IF(M59&gt;O59,IF(M60&gt;O60,"○",IF(M61&gt;O61,"○","×")),IF(M60&gt;O60,IF(M61&gt;O61,"○","×"),"×")),"")</f>
        <v>○</v>
      </c>
      <c r="Q59" s="55">
        <v>15</v>
      </c>
      <c r="R59" s="53" t="str">
        <f t="shared" ref="R59:R67" si="10">IF(Q59="","","-")</f>
        <v>-</v>
      </c>
      <c r="S59" s="46">
        <v>11</v>
      </c>
      <c r="T59" s="406" t="str">
        <f>IF(Q59&lt;&gt;"",IF(Q59&gt;S59,IF(Q60&gt;S60,"○",IF(Q61&gt;S61,"○","×")),IF(Q60&gt;S60,IF(Q61&gt;S61,"○","×"),"×")),"")</f>
        <v>○</v>
      </c>
      <c r="U59" s="408">
        <f>RANK(AH60,AH60:AH69)</f>
        <v>1</v>
      </c>
      <c r="V59" s="409"/>
      <c r="W59" s="409"/>
      <c r="X59" s="410"/>
      <c r="Y59" s="132"/>
      <c r="Z59" s="149"/>
      <c r="AA59" s="83"/>
      <c r="AB59" s="142"/>
      <c r="AC59" s="143"/>
      <c r="AD59" s="144"/>
      <c r="AE59" s="83"/>
      <c r="AF59" s="83"/>
      <c r="AG59" s="150"/>
      <c r="AH59" s="132"/>
      <c r="AI59" s="132"/>
      <c r="AL59" s="324" t="s">
        <v>154</v>
      </c>
      <c r="AM59" s="325"/>
      <c r="AN59" s="325"/>
      <c r="AO59" s="326"/>
      <c r="AP59" s="346" t="str">
        <f>C47</f>
        <v>柚山　治</v>
      </c>
      <c r="AQ59" s="347"/>
      <c r="AR59" s="347"/>
      <c r="AS59" s="347"/>
      <c r="AT59" s="347"/>
      <c r="AU59" s="348" t="str">
        <f>D47</f>
        <v>ドンキホーテ</v>
      </c>
      <c r="AV59" s="347"/>
      <c r="AW59" s="347"/>
      <c r="AX59" s="347"/>
      <c r="AY59" s="347"/>
      <c r="AZ59" s="349"/>
      <c r="BA59" s="190"/>
      <c r="BB59" s="268"/>
      <c r="BC59" s="268">
        <v>5</v>
      </c>
      <c r="BD59" s="269">
        <v>13</v>
      </c>
      <c r="BE59" s="218"/>
      <c r="BR59" s="93"/>
      <c r="BS59" s="93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</row>
    <row r="60" spans="1:122" ht="12" customHeight="1" thickBot="1" x14ac:dyDescent="0.2">
      <c r="A60" s="93"/>
      <c r="C60" s="80" t="s">
        <v>117</v>
      </c>
      <c r="D60" s="253" t="s">
        <v>116</v>
      </c>
      <c r="E60" s="389"/>
      <c r="F60" s="375"/>
      <c r="G60" s="375"/>
      <c r="H60" s="376"/>
      <c r="I60" s="20">
        <v>15</v>
      </c>
      <c r="J60" s="40" t="str">
        <f>IF(I60="","","-")</f>
        <v>-</v>
      </c>
      <c r="K60" s="51">
        <v>10</v>
      </c>
      <c r="L60" s="404"/>
      <c r="M60" s="20">
        <v>15</v>
      </c>
      <c r="N60" s="40" t="str">
        <f t="shared" si="9"/>
        <v>-</v>
      </c>
      <c r="O60" s="46">
        <v>9</v>
      </c>
      <c r="P60" s="404"/>
      <c r="Q60" s="20">
        <v>15</v>
      </c>
      <c r="R60" s="40" t="str">
        <f t="shared" si="10"/>
        <v>-</v>
      </c>
      <c r="S60" s="46">
        <v>4</v>
      </c>
      <c r="T60" s="407"/>
      <c r="U60" s="411"/>
      <c r="V60" s="412"/>
      <c r="W60" s="412"/>
      <c r="X60" s="413"/>
      <c r="Y60" s="132"/>
      <c r="Z60" s="149">
        <f>COUNTIF(E59:T61,"○")</f>
        <v>3</v>
      </c>
      <c r="AA60" s="83">
        <f>COUNTIF(E59:T61,"×")</f>
        <v>0</v>
      </c>
      <c r="AB60" s="146">
        <f>(IF((E59&gt;G59),1,0))+(IF((E60&gt;G60),1,0))+(IF((E61&gt;G61),1,0))+(IF((I59&gt;K59),1,0))+(IF((I60&gt;K60),1,0))+(IF((I61&gt;K61),1,0))+(IF((M59&gt;O59),1,0))+(IF((M60&gt;O60),1,0))+(IF((M61&gt;O61),1,0))+(IF((Q59&gt;S59),1,0))+(IF((Q60&gt;S60),1,0))+(IF((Q61&gt;S61),1,0))</f>
        <v>6</v>
      </c>
      <c r="AC60" s="147">
        <f>(IF((E59&lt;G59),1,0))+(IF((E60&lt;G60),1,0))+(IF((E61&lt;G61),1,0))+(IF((I59&lt;K59),1,0))+(IF((I60&lt;K60),1,0))+(IF((I61&lt;K61),1,0))+(IF((M59&lt;O59),1,0))+(IF((M60&lt;O60),1,0))+(IF((M61&lt;O61),1,0))+(IF((Q59&lt;S59),1,0))+(IF((Q60&lt;S60),1,0))+(IF((Q61&lt;S61),1,0))</f>
        <v>0</v>
      </c>
      <c r="AD60" s="148">
        <f>AB60-AC60</f>
        <v>6</v>
      </c>
      <c r="AE60" s="83">
        <f>SUM(E59:E61,I59:I61,M59:M61,Q59:Q61)</f>
        <v>90</v>
      </c>
      <c r="AF60" s="83">
        <f>SUM(G59:G61,K59:K61,O59:O61,S59:S61)</f>
        <v>47</v>
      </c>
      <c r="AG60" s="150">
        <f>AE60-AF60</f>
        <v>43</v>
      </c>
      <c r="AH60" s="414">
        <f>(Z60-AA60)*1000+(AD60)*100+AG60</f>
        <v>3643</v>
      </c>
      <c r="AI60" s="415"/>
      <c r="AL60" s="327"/>
      <c r="AM60" s="328"/>
      <c r="AN60" s="328"/>
      <c r="AO60" s="329"/>
      <c r="AP60" s="364" t="str">
        <f>C48</f>
        <v>松本浩幸</v>
      </c>
      <c r="AQ60" s="365"/>
      <c r="AR60" s="365"/>
      <c r="AS60" s="365"/>
      <c r="AT60" s="365"/>
      <c r="AU60" s="366" t="str">
        <f>D48</f>
        <v>ﾐﾗｸﾙｼｮｯﾄ</v>
      </c>
      <c r="AV60" s="365"/>
      <c r="AW60" s="365"/>
      <c r="AX60" s="365"/>
      <c r="AY60" s="365"/>
      <c r="AZ60" s="367"/>
      <c r="BA60" s="228"/>
      <c r="BB60" s="307">
        <v>11</v>
      </c>
      <c r="BC60" s="308">
        <v>11</v>
      </c>
      <c r="BD60" s="275"/>
      <c r="BE60" s="218"/>
      <c r="BP60" s="93"/>
      <c r="BR60" s="93"/>
      <c r="BS60" s="93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</row>
    <row r="61" spans="1:122" ht="12" customHeight="1" thickTop="1" thickBot="1" x14ac:dyDescent="0.2">
      <c r="A61" s="93"/>
      <c r="C61" s="77"/>
      <c r="D61" s="250"/>
      <c r="E61" s="390"/>
      <c r="F61" s="378"/>
      <c r="G61" s="378"/>
      <c r="H61" s="379"/>
      <c r="I61" s="26"/>
      <c r="J61" s="40" t="str">
        <f>IF(I61="","","-")</f>
        <v/>
      </c>
      <c r="K61" s="47"/>
      <c r="L61" s="405"/>
      <c r="M61" s="26"/>
      <c r="N61" s="48" t="str">
        <f t="shared" si="9"/>
        <v/>
      </c>
      <c r="O61" s="47"/>
      <c r="P61" s="404"/>
      <c r="Q61" s="26"/>
      <c r="R61" s="48" t="str">
        <f t="shared" si="10"/>
        <v/>
      </c>
      <c r="S61" s="304"/>
      <c r="T61" s="407"/>
      <c r="U61" s="18">
        <f>Z60</f>
        <v>3</v>
      </c>
      <c r="V61" s="17" t="s">
        <v>10</v>
      </c>
      <c r="W61" s="17">
        <f>AA60</f>
        <v>0</v>
      </c>
      <c r="X61" s="16" t="s">
        <v>7</v>
      </c>
      <c r="Y61" s="132"/>
      <c r="Z61" s="149"/>
      <c r="AA61" s="83"/>
      <c r="AB61" s="149"/>
      <c r="AC61" s="83"/>
      <c r="AD61" s="150"/>
      <c r="AE61" s="83"/>
      <c r="AF61" s="83"/>
      <c r="AG61" s="150"/>
      <c r="AH61" s="128"/>
      <c r="AI61" s="129"/>
      <c r="AL61" s="324" t="s">
        <v>156</v>
      </c>
      <c r="AM61" s="325"/>
      <c r="AN61" s="325"/>
      <c r="AO61" s="326"/>
      <c r="AP61" s="346" t="str">
        <f>C62</f>
        <v>森高遥陽</v>
      </c>
      <c r="AQ61" s="347"/>
      <c r="AR61" s="347"/>
      <c r="AS61" s="347"/>
      <c r="AT61" s="347"/>
      <c r="AU61" s="452" t="str">
        <f>D62</f>
        <v>新居浜南高</v>
      </c>
      <c r="AV61" s="452"/>
      <c r="AW61" s="452"/>
      <c r="AX61" s="452"/>
      <c r="AY61" s="452"/>
      <c r="AZ61" s="453"/>
      <c r="BA61" s="266"/>
      <c r="BB61" s="309">
        <v>15</v>
      </c>
      <c r="BC61" s="310">
        <v>15</v>
      </c>
      <c r="BD61" s="190"/>
      <c r="BE61" s="218"/>
      <c r="BF61" s="105"/>
      <c r="BG61" s="107" t="s">
        <v>13</v>
      </c>
      <c r="BH61" s="100"/>
      <c r="BO61" s="106"/>
      <c r="BP61" s="106"/>
      <c r="BQ61" s="106"/>
      <c r="BR61" s="93"/>
      <c r="BS61" s="93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</row>
    <row r="62" spans="1:122" ht="12" customHeight="1" thickTop="1" thickBot="1" x14ac:dyDescent="0.2">
      <c r="A62" s="93"/>
      <c r="C62" s="80" t="s">
        <v>98</v>
      </c>
      <c r="D62" s="209" t="s">
        <v>161</v>
      </c>
      <c r="E62" s="42">
        <f>IF(K59="","",K59)</f>
        <v>9</v>
      </c>
      <c r="F62" s="40" t="str">
        <f t="shared" ref="F62:F70" si="11">IF(E62="","","-")</f>
        <v>-</v>
      </c>
      <c r="G62" s="124">
        <f>IF(I59="","",I59)</f>
        <v>15</v>
      </c>
      <c r="H62" s="368" t="str">
        <f>IF(L59="","",IF(L59="○","×",IF(L59="×","○")))</f>
        <v>×</v>
      </c>
      <c r="I62" s="371"/>
      <c r="J62" s="372"/>
      <c r="K62" s="372"/>
      <c r="L62" s="373"/>
      <c r="M62" s="20">
        <v>9</v>
      </c>
      <c r="N62" s="40" t="str">
        <f t="shared" si="9"/>
        <v>-</v>
      </c>
      <c r="O62" s="46">
        <v>15</v>
      </c>
      <c r="P62" s="416" t="str">
        <f>IF(M62&lt;&gt;"",IF(M62&gt;O62,IF(M63&gt;O63,"○",IF(M64&gt;O64,"○","×")),IF(M63&gt;O63,IF(M64&gt;O64,"○","×"),"×")),"")</f>
        <v>×</v>
      </c>
      <c r="Q62" s="20">
        <v>13</v>
      </c>
      <c r="R62" s="40" t="str">
        <f t="shared" si="10"/>
        <v>-</v>
      </c>
      <c r="S62" s="46">
        <v>15</v>
      </c>
      <c r="T62" s="417" t="str">
        <f>IF(Q62&lt;&gt;"",IF(Q62&gt;S62,IF(Q63&gt;S63,"○",IF(Q64&gt;S64,"○","×")),IF(Q63&gt;S63,IF(Q64&gt;S64,"○","×"),"×")),"")</f>
        <v>×</v>
      </c>
      <c r="U62" s="408">
        <f>RANK(AH63,AH60:AH69)</f>
        <v>4</v>
      </c>
      <c r="V62" s="409"/>
      <c r="W62" s="409"/>
      <c r="X62" s="410"/>
      <c r="Y62" s="132"/>
      <c r="Z62" s="142"/>
      <c r="AA62" s="143"/>
      <c r="AB62" s="142"/>
      <c r="AC62" s="143"/>
      <c r="AD62" s="144"/>
      <c r="AE62" s="143"/>
      <c r="AF62" s="143"/>
      <c r="AG62" s="144"/>
      <c r="AH62" s="128"/>
      <c r="AI62" s="129"/>
      <c r="AL62" s="327"/>
      <c r="AM62" s="328"/>
      <c r="AN62" s="328"/>
      <c r="AO62" s="329"/>
      <c r="AP62" s="364" t="str">
        <f>C63</f>
        <v>山内智世</v>
      </c>
      <c r="AQ62" s="365"/>
      <c r="AR62" s="365"/>
      <c r="AS62" s="365"/>
      <c r="AT62" s="365"/>
      <c r="AU62" s="473" t="str">
        <f>D63</f>
        <v>新居浜東高</v>
      </c>
      <c r="AV62" s="473"/>
      <c r="AW62" s="473"/>
      <c r="AX62" s="473"/>
      <c r="AY62" s="473"/>
      <c r="AZ62" s="474"/>
      <c r="BA62" s="190"/>
      <c r="BB62" s="190"/>
      <c r="BC62" s="190"/>
      <c r="BD62" s="268">
        <v>6</v>
      </c>
      <c r="BE62" s="269">
        <v>15</v>
      </c>
      <c r="BF62" s="105"/>
      <c r="BG62" s="346" t="str">
        <f>AP69</f>
        <v>山川慶翔</v>
      </c>
      <c r="BH62" s="347"/>
      <c r="BI62" s="347"/>
      <c r="BJ62" s="347"/>
      <c r="BK62" s="347"/>
      <c r="BL62" s="355" t="str">
        <f>AU69</f>
        <v>ﾊﾟﾝﾊﾟｰｽﾚﾝｼﾞｬｰ</v>
      </c>
      <c r="BM62" s="347"/>
      <c r="BN62" s="347"/>
      <c r="BO62" s="347"/>
      <c r="BP62" s="347"/>
      <c r="BQ62" s="349"/>
      <c r="BR62" s="93"/>
      <c r="BS62" s="93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</row>
    <row r="63" spans="1:122" ht="12" customHeight="1" thickTop="1" x14ac:dyDescent="0.15">
      <c r="A63" s="93"/>
      <c r="C63" s="80" t="s">
        <v>97</v>
      </c>
      <c r="D63" s="75" t="s">
        <v>162</v>
      </c>
      <c r="E63" s="42">
        <f>IF(K60="","",K60)</f>
        <v>10</v>
      </c>
      <c r="F63" s="40" t="str">
        <f t="shared" si="11"/>
        <v>-</v>
      </c>
      <c r="G63" s="124">
        <f>IF(I60="","",I60)</f>
        <v>15</v>
      </c>
      <c r="H63" s="369" t="str">
        <f>IF(J60="","",J60)</f>
        <v>-</v>
      </c>
      <c r="I63" s="374"/>
      <c r="J63" s="375"/>
      <c r="K63" s="375"/>
      <c r="L63" s="376"/>
      <c r="M63" s="20">
        <v>10</v>
      </c>
      <c r="N63" s="40" t="str">
        <f t="shared" si="9"/>
        <v>-</v>
      </c>
      <c r="O63" s="46">
        <v>15</v>
      </c>
      <c r="P63" s="404"/>
      <c r="Q63" s="20">
        <v>9</v>
      </c>
      <c r="R63" s="40" t="str">
        <f t="shared" si="10"/>
        <v>-</v>
      </c>
      <c r="S63" s="46">
        <v>15</v>
      </c>
      <c r="T63" s="407"/>
      <c r="U63" s="411"/>
      <c r="V63" s="412"/>
      <c r="W63" s="412"/>
      <c r="X63" s="413"/>
      <c r="Y63" s="132"/>
      <c r="Z63" s="149">
        <f>COUNTIF(E62:T64,"○")</f>
        <v>0</v>
      </c>
      <c r="AA63" s="83">
        <f>COUNTIF(E62:T64,"×")</f>
        <v>3</v>
      </c>
      <c r="AB63" s="146">
        <f>(IF((E62&gt;G62),1,0))+(IF((E63&gt;G63),1,0))+(IF((E64&gt;G64),1,0))+(IF((I62&gt;K62),1,0))+(IF((I63&gt;K63),1,0))+(IF((I64&gt;K64),1,0))+(IF((M62&gt;O62),1,0))+(IF((M63&gt;O63),1,0))+(IF((M64&gt;O64),1,0))+(IF((Q62&gt;S62),1,0))+(IF((Q63&gt;S63),1,0))+(IF((Q64&gt;S64),1,0))</f>
        <v>0</v>
      </c>
      <c r="AC63" s="147">
        <f>(IF((E62&lt;G62),1,0))+(IF((E63&lt;G63),1,0))+(IF((E64&lt;G64),1,0))+(IF((I62&lt;K62),1,0))+(IF((I63&lt;K63),1,0))+(IF((I64&lt;K64),1,0))+(IF((M62&lt;O62),1,0))+(IF((M63&lt;O63),1,0))+(IF((M64&lt;O64),1,0))+(IF((Q62&lt;S62),1,0))+(IF((Q63&lt;S63),1,0))+(IF((Q64&lt;S64),1,0))</f>
        <v>6</v>
      </c>
      <c r="AD63" s="148">
        <f>AB63-AC63</f>
        <v>-6</v>
      </c>
      <c r="AE63" s="83">
        <f>SUM(E62:E64,I62:I64,M62:M64,Q62:Q64)</f>
        <v>60</v>
      </c>
      <c r="AF63" s="83">
        <f>SUM(G62:G64,K62:K64,O62:O64,S62:S64)</f>
        <v>90</v>
      </c>
      <c r="AG63" s="150">
        <f>AE63-AF63</f>
        <v>-30</v>
      </c>
      <c r="AH63" s="414">
        <f>(Z63-AA63)*1000+(AD63)*100+AG63</f>
        <v>-3630</v>
      </c>
      <c r="AI63" s="415"/>
      <c r="AL63" s="324" t="s">
        <v>157</v>
      </c>
      <c r="AM63" s="325"/>
      <c r="AN63" s="325"/>
      <c r="AO63" s="326"/>
      <c r="AP63" s="346" t="str">
        <f>C26</f>
        <v>猪川ももか</v>
      </c>
      <c r="AQ63" s="347"/>
      <c r="AR63" s="347"/>
      <c r="AS63" s="347"/>
      <c r="AT63" s="347"/>
      <c r="AU63" s="348" t="str">
        <f>D26</f>
        <v>土居高校</v>
      </c>
      <c r="AV63" s="347"/>
      <c r="AW63" s="347"/>
      <c r="AX63" s="347"/>
      <c r="AY63" s="347"/>
      <c r="AZ63" s="349"/>
      <c r="BA63" s="224"/>
      <c r="BB63" s="224"/>
      <c r="BC63" s="190"/>
      <c r="BD63" s="268">
        <v>14</v>
      </c>
      <c r="BE63" s="268">
        <v>15</v>
      </c>
      <c r="BF63" s="302"/>
      <c r="BG63" s="342" t="str">
        <f>AP70</f>
        <v>藤田虹星</v>
      </c>
      <c r="BH63" s="343"/>
      <c r="BI63" s="343"/>
      <c r="BJ63" s="343"/>
      <c r="BK63" s="343"/>
      <c r="BL63" s="472" t="str">
        <f>AU70</f>
        <v>ﾊﾟﾝﾊﾟｰｽﾚﾝｼﾞｬｰ</v>
      </c>
      <c r="BM63" s="343"/>
      <c r="BN63" s="343"/>
      <c r="BO63" s="343"/>
      <c r="BP63" s="343"/>
      <c r="BQ63" s="345"/>
      <c r="BR63" s="93"/>
      <c r="BS63" s="93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</row>
    <row r="64" spans="1:122" ht="12" customHeight="1" thickBot="1" x14ac:dyDescent="0.25">
      <c r="A64" s="93"/>
      <c r="C64" s="77"/>
      <c r="D64" s="211"/>
      <c r="E64" s="50" t="str">
        <f>IF(K61="","",K61)</f>
        <v/>
      </c>
      <c r="F64" s="40" t="str">
        <f t="shared" si="11"/>
        <v/>
      </c>
      <c r="G64" s="49" t="str">
        <f>IF(I61="","",I61)</f>
        <v/>
      </c>
      <c r="H64" s="370" t="str">
        <f>IF(J61="","",J61)</f>
        <v/>
      </c>
      <c r="I64" s="377"/>
      <c r="J64" s="378"/>
      <c r="K64" s="378"/>
      <c r="L64" s="379"/>
      <c r="M64" s="26"/>
      <c r="N64" s="40" t="str">
        <f t="shared" si="9"/>
        <v/>
      </c>
      <c r="O64" s="47"/>
      <c r="P64" s="405"/>
      <c r="Q64" s="26"/>
      <c r="R64" s="48" t="str">
        <f t="shared" si="10"/>
        <v/>
      </c>
      <c r="S64" s="47"/>
      <c r="T64" s="418"/>
      <c r="U64" s="18">
        <f>Z63</f>
        <v>0</v>
      </c>
      <c r="V64" s="17" t="s">
        <v>10</v>
      </c>
      <c r="W64" s="17">
        <f>AA63</f>
        <v>3</v>
      </c>
      <c r="X64" s="16" t="s">
        <v>7</v>
      </c>
      <c r="Y64" s="132"/>
      <c r="Z64" s="156"/>
      <c r="AA64" s="157"/>
      <c r="AB64" s="156"/>
      <c r="AC64" s="157"/>
      <c r="AD64" s="158"/>
      <c r="AE64" s="157"/>
      <c r="AF64" s="157"/>
      <c r="AG64" s="158"/>
      <c r="AH64" s="128"/>
      <c r="AI64" s="129"/>
      <c r="AL64" s="327"/>
      <c r="AM64" s="328"/>
      <c r="AN64" s="328"/>
      <c r="AO64" s="329"/>
      <c r="AP64" s="364" t="str">
        <f>C27</f>
        <v>續木友葵</v>
      </c>
      <c r="AQ64" s="365"/>
      <c r="AR64" s="365"/>
      <c r="AS64" s="365"/>
      <c r="AT64" s="365"/>
      <c r="AU64" s="366" t="str">
        <f>D27</f>
        <v>新居浜東高</v>
      </c>
      <c r="AV64" s="365"/>
      <c r="AW64" s="365"/>
      <c r="AX64" s="365"/>
      <c r="AY64" s="365"/>
      <c r="AZ64" s="367"/>
      <c r="BA64" s="228"/>
      <c r="BB64" s="307">
        <v>12</v>
      </c>
      <c r="BC64" s="308">
        <v>10</v>
      </c>
      <c r="BD64" s="273"/>
      <c r="BE64" s="190"/>
      <c r="BF64" s="303"/>
      <c r="BG64" s="221" t="s">
        <v>159</v>
      </c>
      <c r="BH64" s="221"/>
      <c r="BI64" s="221"/>
      <c r="BJ64" s="221"/>
      <c r="BK64" s="221"/>
      <c r="BL64" s="221"/>
      <c r="BM64" s="221"/>
      <c r="BN64" s="221"/>
      <c r="BO64" s="221"/>
      <c r="BR64" s="93"/>
      <c r="BS64" s="93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</row>
    <row r="65" spans="1:89" ht="12" customHeight="1" thickTop="1" thickBot="1" x14ac:dyDescent="0.2">
      <c r="A65" s="93"/>
      <c r="C65" s="76" t="s">
        <v>86</v>
      </c>
      <c r="D65" s="209" t="s">
        <v>27</v>
      </c>
      <c r="E65" s="42">
        <f>IF(O59="","",O59)</f>
        <v>4</v>
      </c>
      <c r="F65" s="43" t="str">
        <f t="shared" si="11"/>
        <v>-</v>
      </c>
      <c r="G65" s="124">
        <f>IF(M59="","",M59)</f>
        <v>15</v>
      </c>
      <c r="H65" s="368" t="str">
        <f>IF(P59="","",IF(P59="○","×",IF(P59="×","○")))</f>
        <v>×</v>
      </c>
      <c r="I65" s="41">
        <f>IF(O62="","",O62)</f>
        <v>15</v>
      </c>
      <c r="J65" s="40" t="str">
        <f t="shared" ref="J65:J70" si="12">IF(I65="","","-")</f>
        <v>-</v>
      </c>
      <c r="K65" s="124">
        <f>IF(M62="","",M62)</f>
        <v>9</v>
      </c>
      <c r="L65" s="368" t="str">
        <f>IF(P62="","",IF(P62="○","×",IF(P62="×","○")))</f>
        <v>○</v>
      </c>
      <c r="M65" s="371"/>
      <c r="N65" s="372"/>
      <c r="O65" s="372"/>
      <c r="P65" s="373"/>
      <c r="Q65" s="20">
        <v>15</v>
      </c>
      <c r="R65" s="40" t="str">
        <f t="shared" si="10"/>
        <v>-</v>
      </c>
      <c r="S65" s="46">
        <v>8</v>
      </c>
      <c r="T65" s="407" t="str">
        <f>IF(Q65&lt;&gt;"",IF(Q65&gt;S65,IF(Q66&gt;S66,"○",IF(Q67&gt;S67,"○","×")),IF(Q66&gt;S66,IF(Q67&gt;S67,"○","×"),"×")),"")</f>
        <v>×</v>
      </c>
      <c r="U65" s="408">
        <f>RANK(AH66,AH60:AH69)</f>
        <v>3</v>
      </c>
      <c r="V65" s="409"/>
      <c r="W65" s="409"/>
      <c r="X65" s="410"/>
      <c r="Y65" s="132"/>
      <c r="Z65" s="149"/>
      <c r="AA65" s="83"/>
      <c r="AB65" s="149"/>
      <c r="AC65" s="83"/>
      <c r="AD65" s="150"/>
      <c r="AE65" s="83"/>
      <c r="AF65" s="83"/>
      <c r="AG65" s="150"/>
      <c r="AH65" s="128"/>
      <c r="AI65" s="129"/>
      <c r="AL65" s="324" t="s">
        <v>153</v>
      </c>
      <c r="AM65" s="325"/>
      <c r="AN65" s="325"/>
      <c r="AO65" s="326"/>
      <c r="AP65" s="346" t="str">
        <f>C65</f>
        <v>森實和也</v>
      </c>
      <c r="AQ65" s="347"/>
      <c r="AR65" s="347"/>
      <c r="AS65" s="347"/>
      <c r="AT65" s="347"/>
      <c r="AU65" s="355" t="str">
        <f>D65</f>
        <v>YONDEN</v>
      </c>
      <c r="AV65" s="347"/>
      <c r="AW65" s="347"/>
      <c r="AX65" s="347"/>
      <c r="AY65" s="347"/>
      <c r="AZ65" s="349"/>
      <c r="BA65" s="260"/>
      <c r="BB65" s="309">
        <v>15</v>
      </c>
      <c r="BC65" s="310">
        <v>15</v>
      </c>
      <c r="BD65" s="218"/>
      <c r="BE65" s="190"/>
      <c r="BF65" s="303"/>
      <c r="BG65" s="346" t="str">
        <f>AP57</f>
        <v>大西右恭</v>
      </c>
      <c r="BH65" s="347"/>
      <c r="BI65" s="347"/>
      <c r="BJ65" s="347"/>
      <c r="BK65" s="347"/>
      <c r="BL65" s="355" t="str">
        <f>AU57</f>
        <v>ﾊﾟﾝﾊﾟｰｽﾚﾝｼﾞｬｰ</v>
      </c>
      <c r="BM65" s="347"/>
      <c r="BN65" s="347"/>
      <c r="BO65" s="347"/>
      <c r="BP65" s="347"/>
      <c r="BQ65" s="349"/>
      <c r="BR65" s="93"/>
      <c r="BS65" s="93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</row>
    <row r="66" spans="1:89" ht="12" customHeight="1" thickTop="1" thickBot="1" x14ac:dyDescent="0.2">
      <c r="A66" s="93"/>
      <c r="C66" s="76" t="s">
        <v>85</v>
      </c>
      <c r="D66" s="75" t="s">
        <v>27</v>
      </c>
      <c r="E66" s="42">
        <f>IF(O60="","",O60)</f>
        <v>9</v>
      </c>
      <c r="F66" s="40" t="str">
        <f t="shared" si="11"/>
        <v>-</v>
      </c>
      <c r="G66" s="124">
        <f>IF(M60="","",M60)</f>
        <v>15</v>
      </c>
      <c r="H66" s="369" t="str">
        <f>IF(J63="","",J63)</f>
        <v/>
      </c>
      <c r="I66" s="41">
        <f>IF(O63="","",O63)</f>
        <v>15</v>
      </c>
      <c r="J66" s="40" t="str">
        <f t="shared" si="12"/>
        <v>-</v>
      </c>
      <c r="K66" s="124">
        <f>IF(M63="","",M63)</f>
        <v>10</v>
      </c>
      <c r="L66" s="369" t="str">
        <f>IF(N63="","",N63)</f>
        <v>-</v>
      </c>
      <c r="M66" s="374"/>
      <c r="N66" s="375"/>
      <c r="O66" s="375"/>
      <c r="P66" s="376"/>
      <c r="Q66" s="20">
        <v>6</v>
      </c>
      <c r="R66" s="40" t="str">
        <f t="shared" si="10"/>
        <v>-</v>
      </c>
      <c r="S66" s="46">
        <v>15</v>
      </c>
      <c r="T66" s="407"/>
      <c r="U66" s="411"/>
      <c r="V66" s="412"/>
      <c r="W66" s="412"/>
      <c r="X66" s="413"/>
      <c r="Y66" s="132"/>
      <c r="Z66" s="149">
        <f>COUNTIF(E65:T67,"○")</f>
        <v>1</v>
      </c>
      <c r="AA66" s="83">
        <f>COUNTIF(E65:T67,"×")</f>
        <v>2</v>
      </c>
      <c r="AB66" s="146">
        <f>(IF((E65&gt;G65),1,0))+(IF((E66&gt;G66),1,0))+(IF((E67&gt;G67),1,0))+(IF((I65&gt;K65),1,0))+(IF((I66&gt;K66),1,0))+(IF((I67&gt;K67),1,0))+(IF((M65&gt;O65),1,0))+(IF((M66&gt;O66),1,0))+(IF((M67&gt;O67),1,0))+(IF((Q65&gt;S65),1,0))+(IF((Q66&gt;S66),1,0))+(IF((Q67&gt;S67),1,0))</f>
        <v>3</v>
      </c>
      <c r="AC66" s="147">
        <f>(IF((E65&lt;G65),1,0))+(IF((E66&lt;G66),1,0))+(IF((E67&lt;G67),1,0))+(IF((I65&lt;K65),1,0))+(IF((I66&lt;K66),1,0))+(IF((I67&lt;K67),1,0))+(IF((M65&lt;O65),1,0))+(IF((M66&lt;O66),1,0))+(IF((M67&lt;O67),1,0))+(IF((Q65&lt;S65),1,0))+(IF((Q66&lt;S66),1,0))+(IF((Q67&lt;S67),1,0))</f>
        <v>4</v>
      </c>
      <c r="AD66" s="148">
        <f>AB66-AC66</f>
        <v>-1</v>
      </c>
      <c r="AE66" s="83">
        <f>SUM(E65:E67,I65:I67,M65:M67,Q65:Q67)</f>
        <v>72</v>
      </c>
      <c r="AF66" s="83">
        <f>SUM(G65:G67,K65:K67,O65:O67,S65:S67)</f>
        <v>87</v>
      </c>
      <c r="AG66" s="150">
        <f>AE66-AF66</f>
        <v>-15</v>
      </c>
      <c r="AH66" s="414">
        <f>(Z66-AA66)*1000+(AD66)*100+AG66</f>
        <v>-1115</v>
      </c>
      <c r="AI66" s="415"/>
      <c r="AL66" s="327"/>
      <c r="AM66" s="328"/>
      <c r="AN66" s="328"/>
      <c r="AO66" s="329"/>
      <c r="AP66" s="364" t="str">
        <f>C66</f>
        <v>阿部一恵</v>
      </c>
      <c r="AQ66" s="365"/>
      <c r="AR66" s="365"/>
      <c r="AS66" s="365"/>
      <c r="AT66" s="365"/>
      <c r="AU66" s="471" t="str">
        <f>D66</f>
        <v>YONDEN</v>
      </c>
      <c r="AV66" s="365"/>
      <c r="AW66" s="365"/>
      <c r="AX66" s="365"/>
      <c r="AY66" s="365"/>
      <c r="AZ66" s="367"/>
      <c r="BA66" s="190"/>
      <c r="BB66" s="268"/>
      <c r="BC66" s="268">
        <v>13</v>
      </c>
      <c r="BD66" s="269">
        <v>13</v>
      </c>
      <c r="BE66" s="190"/>
      <c r="BF66" s="303"/>
      <c r="BG66" s="342" t="str">
        <f>AP58</f>
        <v>真鍋頼斗</v>
      </c>
      <c r="BH66" s="343"/>
      <c r="BI66" s="343"/>
      <c r="BJ66" s="343"/>
      <c r="BK66" s="343"/>
      <c r="BL66" s="472" t="str">
        <f>AU58</f>
        <v>ﾊﾟﾝﾊﾟｰｽﾚﾝｼﾞｬｰ</v>
      </c>
      <c r="BM66" s="343"/>
      <c r="BN66" s="343"/>
      <c r="BO66" s="343"/>
      <c r="BP66" s="343"/>
      <c r="BQ66" s="345"/>
      <c r="BR66" s="93"/>
      <c r="BS66" s="93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</row>
    <row r="67" spans="1:89" ht="12" customHeight="1" thickTop="1" thickBot="1" x14ac:dyDescent="0.2">
      <c r="A67" s="93"/>
      <c r="C67" s="77"/>
      <c r="D67" s="79"/>
      <c r="E67" s="50" t="str">
        <f>IF(O61="","",O61)</f>
        <v/>
      </c>
      <c r="F67" s="48" t="str">
        <f t="shared" si="11"/>
        <v/>
      </c>
      <c r="G67" s="49" t="str">
        <f>IF(M61="","",M61)</f>
        <v/>
      </c>
      <c r="H67" s="370" t="str">
        <f>IF(J64="","",J64)</f>
        <v/>
      </c>
      <c r="I67" s="54" t="str">
        <f>IF(O64="","",O64)</f>
        <v/>
      </c>
      <c r="J67" s="40" t="str">
        <f t="shared" si="12"/>
        <v/>
      </c>
      <c r="K67" s="49" t="str">
        <f>IF(M64="","",M64)</f>
        <v/>
      </c>
      <c r="L67" s="370" t="str">
        <f>IF(N64="","",N64)</f>
        <v/>
      </c>
      <c r="M67" s="377"/>
      <c r="N67" s="378"/>
      <c r="O67" s="378"/>
      <c r="P67" s="379"/>
      <c r="Q67" s="26">
        <v>8</v>
      </c>
      <c r="R67" s="40" t="str">
        <f t="shared" si="10"/>
        <v>-</v>
      </c>
      <c r="S67" s="47">
        <v>15</v>
      </c>
      <c r="T67" s="418"/>
      <c r="U67" s="18">
        <f>Z66</f>
        <v>1</v>
      </c>
      <c r="V67" s="17" t="s">
        <v>10</v>
      </c>
      <c r="W67" s="17">
        <f>AA66</f>
        <v>2</v>
      </c>
      <c r="X67" s="16" t="s">
        <v>7</v>
      </c>
      <c r="Y67" s="132"/>
      <c r="Z67" s="149"/>
      <c r="AA67" s="83"/>
      <c r="AB67" s="149"/>
      <c r="AC67" s="83"/>
      <c r="AD67" s="150"/>
      <c r="AE67" s="83"/>
      <c r="AF67" s="83"/>
      <c r="AG67" s="150"/>
      <c r="AH67" s="128"/>
      <c r="AI67" s="129"/>
      <c r="AL67" s="324" t="s">
        <v>177</v>
      </c>
      <c r="AM67" s="325"/>
      <c r="AN67" s="325"/>
      <c r="AO67" s="326"/>
      <c r="AP67" s="346" t="str">
        <f>C29</f>
        <v>合田亜里砂</v>
      </c>
      <c r="AQ67" s="347"/>
      <c r="AR67" s="347"/>
      <c r="AS67" s="347"/>
      <c r="AT67" s="347"/>
      <c r="AU67" s="348" t="str">
        <f>D29</f>
        <v>土居クラブ</v>
      </c>
      <c r="AV67" s="347"/>
      <c r="AW67" s="347"/>
      <c r="AX67" s="347"/>
      <c r="AY67" s="347"/>
      <c r="AZ67" s="349"/>
      <c r="BA67" s="224"/>
      <c r="BB67" s="317"/>
      <c r="BC67" s="317">
        <v>15</v>
      </c>
      <c r="BD67" s="268">
        <v>15</v>
      </c>
      <c r="BE67" s="296"/>
      <c r="BR67" s="93"/>
      <c r="BS67" s="93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</row>
    <row r="68" spans="1:89" ht="12" customHeight="1" thickBot="1" x14ac:dyDescent="0.2">
      <c r="A68" s="93"/>
      <c r="C68" s="80" t="s">
        <v>101</v>
      </c>
      <c r="D68" s="251" t="s">
        <v>120</v>
      </c>
      <c r="E68" s="42">
        <f>IF(S59="","",S59)</f>
        <v>11</v>
      </c>
      <c r="F68" s="40" t="str">
        <f t="shared" si="11"/>
        <v>-</v>
      </c>
      <c r="G68" s="124">
        <f>IF(Q59="","",Q59)</f>
        <v>15</v>
      </c>
      <c r="H68" s="368" t="str">
        <f>IF(T59="","",IF(T59="○","×",IF(T59="×","○")))</f>
        <v>×</v>
      </c>
      <c r="I68" s="41">
        <f>IF(S62="","",S62)</f>
        <v>15</v>
      </c>
      <c r="J68" s="43" t="str">
        <f t="shared" si="12"/>
        <v>-</v>
      </c>
      <c r="K68" s="124">
        <f>IF(Q62="","",Q62)</f>
        <v>13</v>
      </c>
      <c r="L68" s="368" t="str">
        <f>IF(T62="","",IF(T62="○","×",IF(T62="×","○")))</f>
        <v>○</v>
      </c>
      <c r="M68" s="44">
        <f>IF(S65="","",S65)</f>
        <v>8</v>
      </c>
      <c r="N68" s="40" t="str">
        <f>IF(M68="","","-")</f>
        <v>-</v>
      </c>
      <c r="O68" s="123">
        <f>IF(Q65="","",Q65)</f>
        <v>15</v>
      </c>
      <c r="P68" s="368" t="str">
        <f>IF(T65="","",IF(T65="○","×",IF(T65="×","○")))</f>
        <v>○</v>
      </c>
      <c r="Q68" s="371"/>
      <c r="R68" s="372"/>
      <c r="S68" s="372"/>
      <c r="T68" s="381"/>
      <c r="U68" s="408">
        <f>RANK(AH69,AH60:AH69)</f>
        <v>2</v>
      </c>
      <c r="V68" s="409"/>
      <c r="W68" s="409"/>
      <c r="X68" s="410"/>
      <c r="Y68" s="132"/>
      <c r="Z68" s="142"/>
      <c r="AA68" s="143"/>
      <c r="AB68" s="142"/>
      <c r="AC68" s="143"/>
      <c r="AD68" s="144"/>
      <c r="AE68" s="143"/>
      <c r="AF68" s="143"/>
      <c r="AG68" s="144"/>
      <c r="AH68" s="128"/>
      <c r="AI68" s="129"/>
      <c r="AL68" s="327"/>
      <c r="AM68" s="328"/>
      <c r="AN68" s="328"/>
      <c r="AO68" s="329"/>
      <c r="AP68" s="364" t="str">
        <f>C30</f>
        <v>鎌田晴</v>
      </c>
      <c r="AQ68" s="365"/>
      <c r="AR68" s="365"/>
      <c r="AS68" s="365"/>
      <c r="AT68" s="365"/>
      <c r="AU68" s="366" t="str">
        <f>D30</f>
        <v>トトロ</v>
      </c>
      <c r="AV68" s="365"/>
      <c r="AW68" s="365"/>
      <c r="AX68" s="365"/>
      <c r="AY68" s="365"/>
      <c r="AZ68" s="367"/>
      <c r="BA68" s="245"/>
      <c r="BB68" s="305">
        <v>11</v>
      </c>
      <c r="BC68" s="318">
        <v>6</v>
      </c>
      <c r="BD68" s="273"/>
      <c r="BE68" s="297"/>
      <c r="BR68" s="93"/>
      <c r="BS68" s="93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</row>
    <row r="69" spans="1:89" ht="12" customHeight="1" thickTop="1" thickBot="1" x14ac:dyDescent="0.2">
      <c r="A69" s="93"/>
      <c r="C69" s="80" t="s">
        <v>100</v>
      </c>
      <c r="D69" s="252" t="s">
        <v>120</v>
      </c>
      <c r="E69" s="42">
        <f>IF(S60="","",S60)</f>
        <v>4</v>
      </c>
      <c r="F69" s="40" t="str">
        <f t="shared" si="11"/>
        <v>-</v>
      </c>
      <c r="G69" s="124">
        <f>IF(Q60="","",Q60)</f>
        <v>15</v>
      </c>
      <c r="H69" s="369" t="str">
        <f>IF(J66="","",J66)</f>
        <v>-</v>
      </c>
      <c r="I69" s="41">
        <f>IF(S63="","",S63)</f>
        <v>15</v>
      </c>
      <c r="J69" s="40" t="str">
        <f t="shared" si="12"/>
        <v>-</v>
      </c>
      <c r="K69" s="124">
        <f>IF(Q63="","",Q63)</f>
        <v>9</v>
      </c>
      <c r="L69" s="369" t="str">
        <f>IF(N66="","",N66)</f>
        <v/>
      </c>
      <c r="M69" s="41">
        <f>IF(S66="","",S66)</f>
        <v>15</v>
      </c>
      <c r="N69" s="40" t="str">
        <f>IF(M69="","","-")</f>
        <v>-</v>
      </c>
      <c r="O69" s="124">
        <f>IF(Q66="","",Q66)</f>
        <v>6</v>
      </c>
      <c r="P69" s="369" t="str">
        <f>IF(R66="","",R66)</f>
        <v>-</v>
      </c>
      <c r="Q69" s="374"/>
      <c r="R69" s="375"/>
      <c r="S69" s="375"/>
      <c r="T69" s="382"/>
      <c r="U69" s="411"/>
      <c r="V69" s="412"/>
      <c r="W69" s="412"/>
      <c r="X69" s="413"/>
      <c r="Y69" s="132"/>
      <c r="Z69" s="149">
        <f>COUNTIF(E68:T70,"○")</f>
        <v>2</v>
      </c>
      <c r="AA69" s="83">
        <f>COUNTIF(E68:T70,"×")</f>
        <v>1</v>
      </c>
      <c r="AB69" s="146">
        <f>(IF((E68&gt;G68),1,0))+(IF((E69&gt;G69),1,0))+(IF((E70&gt;G70),1,0))+(IF((I68&gt;K68),1,0))+(IF((I69&gt;K69),1,0))+(IF((I70&gt;K70),1,0))+(IF((M68&gt;O68),1,0))+(IF((M69&gt;O69),1,0))+(IF((M70&gt;O70),1,0))+(IF((Q68&gt;S68),1,0))+(IF((Q69&gt;S69),1,0))+(IF((Q70&gt;S70),1,0))</f>
        <v>4</v>
      </c>
      <c r="AC69" s="147">
        <f>(IF((E68&lt;G68),1,0))+(IF((E69&lt;G69),1,0))+(IF((E70&lt;G70),1,0))+(IF((I68&lt;K68),1,0))+(IF((I69&lt;K69),1,0))+(IF((I70&lt;K70),1,0))+(IF((M68&lt;O68),1,0))+(IF((M69&lt;O69),1,0))+(IF((M70&lt;O70),1,0))+(IF((Q68&lt;S68),1,0))+(IF((Q69&lt;S69),1,0))+(IF((Q70&lt;S70),1,0))</f>
        <v>3</v>
      </c>
      <c r="AD69" s="148">
        <f>AB69-AC69</f>
        <v>1</v>
      </c>
      <c r="AE69" s="83">
        <f>SUM(E68:E70,I68:I70,M68:M70,Q68:Q70)</f>
        <v>83</v>
      </c>
      <c r="AF69" s="83">
        <f>SUM(G68:G70,K68:K70,O68:O70,S68:S70)</f>
        <v>81</v>
      </c>
      <c r="AG69" s="150">
        <f>AE69-AF69</f>
        <v>2</v>
      </c>
      <c r="AH69" s="414">
        <f>(Z69-AA69)*1000+(AD69)*100+AG69</f>
        <v>1102</v>
      </c>
      <c r="AI69" s="415"/>
      <c r="AL69" s="324" t="s">
        <v>158</v>
      </c>
      <c r="AM69" s="325"/>
      <c r="AN69" s="325"/>
      <c r="AO69" s="326"/>
      <c r="AP69" s="346" t="str">
        <f>C44</f>
        <v>山川慶翔</v>
      </c>
      <c r="AQ69" s="347"/>
      <c r="AR69" s="347"/>
      <c r="AS69" s="347"/>
      <c r="AT69" s="347"/>
      <c r="AU69" s="355" t="str">
        <f>D44</f>
        <v>ﾊﾟﾝﾊﾟｰｽﾚﾝｼﾞｬｰ</v>
      </c>
      <c r="AV69" s="347"/>
      <c r="AW69" s="347"/>
      <c r="AX69" s="347"/>
      <c r="AY69" s="347"/>
      <c r="AZ69" s="349"/>
      <c r="BA69" s="274"/>
      <c r="BB69" s="319">
        <v>15</v>
      </c>
      <c r="BC69" s="320">
        <v>15</v>
      </c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</row>
    <row r="70" spans="1:89" ht="12" customHeight="1" thickTop="1" thickBot="1" x14ac:dyDescent="0.2">
      <c r="A70" s="93"/>
      <c r="C70" s="73"/>
      <c r="D70" s="72"/>
      <c r="E70" s="39" t="str">
        <f>IF(S61="","",S61)</f>
        <v/>
      </c>
      <c r="F70" s="37" t="str">
        <f t="shared" si="11"/>
        <v/>
      </c>
      <c r="G70" s="125" t="str">
        <f>IF(Q61="","",Q61)</f>
        <v/>
      </c>
      <c r="H70" s="380" t="str">
        <f>IF(J67="","",J67)</f>
        <v/>
      </c>
      <c r="I70" s="38" t="str">
        <f>IF(S64="","",S64)</f>
        <v/>
      </c>
      <c r="J70" s="37" t="str">
        <f t="shared" si="12"/>
        <v/>
      </c>
      <c r="K70" s="125" t="str">
        <f>IF(Q64="","",Q64)</f>
        <v/>
      </c>
      <c r="L70" s="380" t="str">
        <f>IF(N67="","",N67)</f>
        <v/>
      </c>
      <c r="M70" s="38">
        <f>IF(S67="","",S67)</f>
        <v>15</v>
      </c>
      <c r="N70" s="37" t="str">
        <f>IF(M70="","","-")</f>
        <v>-</v>
      </c>
      <c r="O70" s="125">
        <f>IF(Q67="","",Q67)</f>
        <v>8</v>
      </c>
      <c r="P70" s="380" t="str">
        <f>IF(R67="","",R67)</f>
        <v>-</v>
      </c>
      <c r="Q70" s="383"/>
      <c r="R70" s="384"/>
      <c r="S70" s="384"/>
      <c r="T70" s="385"/>
      <c r="U70" s="3">
        <f>Z69</f>
        <v>2</v>
      </c>
      <c r="V70" s="2" t="s">
        <v>10</v>
      </c>
      <c r="W70" s="2">
        <f>AA69</f>
        <v>1</v>
      </c>
      <c r="X70" s="1" t="s">
        <v>7</v>
      </c>
      <c r="Y70" s="132"/>
      <c r="Z70" s="156"/>
      <c r="AA70" s="157"/>
      <c r="AB70" s="156"/>
      <c r="AC70" s="157"/>
      <c r="AD70" s="158"/>
      <c r="AE70" s="157"/>
      <c r="AF70" s="157"/>
      <c r="AG70" s="158"/>
      <c r="AH70" s="130"/>
      <c r="AI70" s="131"/>
      <c r="AL70" s="327"/>
      <c r="AM70" s="328"/>
      <c r="AN70" s="328"/>
      <c r="AO70" s="329"/>
      <c r="AP70" s="364" t="str">
        <f>C45</f>
        <v>藤田虹星</v>
      </c>
      <c r="AQ70" s="365"/>
      <c r="AR70" s="365"/>
      <c r="AS70" s="365"/>
      <c r="AT70" s="365"/>
      <c r="AU70" s="471" t="str">
        <f>D45</f>
        <v>ﾊﾟﾝﾊﾟｰｽﾚﾝｼﾞｬｰ</v>
      </c>
      <c r="AV70" s="365"/>
      <c r="AW70" s="365"/>
      <c r="AX70" s="365"/>
      <c r="AY70" s="365"/>
      <c r="AZ70" s="367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</row>
    <row r="71" spans="1:89" ht="10.050000000000001" customHeight="1" x14ac:dyDescent="0.2">
      <c r="A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</row>
    <row r="72" spans="1:89" ht="10.050000000000001" customHeight="1" x14ac:dyDescent="0.2">
      <c r="A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X72" s="94"/>
      <c r="BY72" s="94"/>
      <c r="BZ72" s="94"/>
      <c r="CA72" s="94"/>
      <c r="CB72" s="94"/>
      <c r="CC72" s="94"/>
      <c r="CD72" s="94"/>
      <c r="CE72" s="94"/>
      <c r="CF72" s="94"/>
      <c r="CG72" s="94"/>
    </row>
    <row r="73" spans="1:89" ht="10.050000000000001" customHeight="1" thickBot="1" x14ac:dyDescent="0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</row>
    <row r="74" spans="1:89" ht="10.050000000000001" customHeight="1" x14ac:dyDescent="0.2"/>
    <row r="75" spans="1:89" ht="10.050000000000001" customHeight="1" x14ac:dyDescent="0.2"/>
    <row r="76" spans="1:89" s="94" customFormat="1" ht="30" x14ac:dyDescent="0.2">
      <c r="C76" s="350" t="s">
        <v>34</v>
      </c>
      <c r="D76" s="350"/>
      <c r="E76" s="350"/>
      <c r="F76" s="350"/>
      <c r="G76" s="350"/>
      <c r="H76" s="350"/>
      <c r="I76" s="256" t="s">
        <v>197</v>
      </c>
      <c r="J76" s="97"/>
      <c r="L76" s="97"/>
      <c r="M76" s="93"/>
      <c r="N76" s="97"/>
      <c r="O76" s="97"/>
      <c r="P76" s="97"/>
      <c r="Q76" s="97"/>
      <c r="R76" s="93"/>
      <c r="S76" s="97"/>
      <c r="T76" s="97"/>
      <c r="U76" s="104"/>
      <c r="V76" s="97"/>
      <c r="W76" s="97"/>
      <c r="X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5"/>
      <c r="BX76" s="93"/>
      <c r="BY76" s="93"/>
      <c r="BZ76" s="93"/>
      <c r="CA76" s="93"/>
      <c r="CB76" s="93"/>
    </row>
    <row r="77" spans="1:89" s="94" customFormat="1" ht="5.0999999999999996" customHeight="1" thickBot="1" x14ac:dyDescent="0.25">
      <c r="B77" s="93"/>
      <c r="C77" s="99"/>
      <c r="D77" s="103"/>
      <c r="E77" s="103"/>
      <c r="F77" s="103"/>
      <c r="G77" s="103"/>
      <c r="H77" s="103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1"/>
      <c r="T77" s="101"/>
      <c r="U77" s="101"/>
      <c r="V77" s="101"/>
      <c r="W77" s="101"/>
      <c r="X77" s="101"/>
      <c r="Y77" s="100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Y77" s="93"/>
      <c r="BZ77" s="93"/>
      <c r="CA77" s="93"/>
      <c r="CB77" s="93"/>
      <c r="CC77" s="93"/>
    </row>
    <row r="78" spans="1:89" ht="12" customHeight="1" x14ac:dyDescent="0.15">
      <c r="C78" s="419" t="s">
        <v>47</v>
      </c>
      <c r="D78" s="420"/>
      <c r="E78" s="423" t="str">
        <f>C80</f>
        <v>藤原　大</v>
      </c>
      <c r="F78" s="424"/>
      <c r="G78" s="424"/>
      <c r="H78" s="425"/>
      <c r="I78" s="426" t="str">
        <f>C83</f>
        <v>曾根悠斗</v>
      </c>
      <c r="J78" s="424"/>
      <c r="K78" s="424"/>
      <c r="L78" s="425"/>
      <c r="M78" s="426" t="str">
        <f>C86</f>
        <v>長崎陽二</v>
      </c>
      <c r="N78" s="424"/>
      <c r="O78" s="424"/>
      <c r="P78" s="425"/>
      <c r="Q78" s="426" t="str">
        <f>C89</f>
        <v>山内賢信</v>
      </c>
      <c r="R78" s="424"/>
      <c r="S78" s="424"/>
      <c r="T78" s="427"/>
      <c r="U78" s="391" t="s">
        <v>1</v>
      </c>
      <c r="V78" s="392"/>
      <c r="W78" s="392"/>
      <c r="X78" s="393"/>
      <c r="Y78" s="132"/>
      <c r="Z78" s="394" t="s">
        <v>3</v>
      </c>
      <c r="AA78" s="395"/>
      <c r="AB78" s="394" t="s">
        <v>4</v>
      </c>
      <c r="AC78" s="396"/>
      <c r="AD78" s="395"/>
      <c r="AE78" s="397" t="s">
        <v>5</v>
      </c>
      <c r="AF78" s="398"/>
      <c r="AG78" s="399"/>
      <c r="AH78" s="132"/>
      <c r="AI78" s="132"/>
      <c r="AN78" s="227"/>
      <c r="AO78" s="227"/>
      <c r="AP78" s="227"/>
      <c r="AQ78" s="227"/>
      <c r="AR78" s="94"/>
      <c r="AS78" s="94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</row>
    <row r="79" spans="1:89" ht="12" customHeight="1" thickBot="1" x14ac:dyDescent="0.2">
      <c r="C79" s="421"/>
      <c r="D79" s="422"/>
      <c r="E79" s="428" t="str">
        <f>C81</f>
        <v>富田恭平</v>
      </c>
      <c r="F79" s="429"/>
      <c r="G79" s="429"/>
      <c r="H79" s="430"/>
      <c r="I79" s="431" t="str">
        <f>C84</f>
        <v>川上真聖</v>
      </c>
      <c r="J79" s="429"/>
      <c r="K79" s="429"/>
      <c r="L79" s="430"/>
      <c r="M79" s="431" t="str">
        <f>C87</f>
        <v>安井大悟</v>
      </c>
      <c r="N79" s="429"/>
      <c r="O79" s="429"/>
      <c r="P79" s="430"/>
      <c r="Q79" s="431" t="str">
        <f>C90</f>
        <v>船越亘留</v>
      </c>
      <c r="R79" s="429"/>
      <c r="S79" s="429"/>
      <c r="T79" s="432"/>
      <c r="U79" s="400" t="s">
        <v>2</v>
      </c>
      <c r="V79" s="401"/>
      <c r="W79" s="401"/>
      <c r="X79" s="402"/>
      <c r="Y79" s="132"/>
      <c r="Z79" s="137" t="s">
        <v>6</v>
      </c>
      <c r="AA79" s="138" t="s">
        <v>7</v>
      </c>
      <c r="AB79" s="137" t="s">
        <v>19</v>
      </c>
      <c r="AC79" s="138" t="s">
        <v>8</v>
      </c>
      <c r="AD79" s="139" t="s">
        <v>9</v>
      </c>
      <c r="AE79" s="138" t="s">
        <v>19</v>
      </c>
      <c r="AF79" s="138" t="s">
        <v>8</v>
      </c>
      <c r="AG79" s="139" t="s">
        <v>9</v>
      </c>
      <c r="AH79" s="132"/>
      <c r="AI79" s="132"/>
      <c r="AN79" s="227"/>
      <c r="AO79" s="227"/>
      <c r="AP79" s="227"/>
      <c r="AQ79" s="227"/>
      <c r="AR79" s="94"/>
      <c r="AS79" s="94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</row>
    <row r="80" spans="1:89" ht="12" customHeight="1" x14ac:dyDescent="0.15">
      <c r="A80" s="322" t="s">
        <v>203</v>
      </c>
      <c r="B80" s="323"/>
      <c r="C80" s="80" t="s">
        <v>96</v>
      </c>
      <c r="D80" s="75" t="s">
        <v>88</v>
      </c>
      <c r="E80" s="386"/>
      <c r="F80" s="387"/>
      <c r="G80" s="387"/>
      <c r="H80" s="388"/>
      <c r="I80" s="127">
        <v>15</v>
      </c>
      <c r="J80" s="40" t="str">
        <f>IF(I80="","","-")</f>
        <v>-</v>
      </c>
      <c r="K80" s="46">
        <v>11</v>
      </c>
      <c r="L80" s="403" t="str">
        <f>IF(I80&lt;&gt;"",IF(I80&gt;K80,IF(I81&gt;K81,"○",IF(I82&gt;K82,"○","×")),IF(I81&gt;K81,IF(I82&gt;K82,"○","×"),"×")),"")</f>
        <v>○</v>
      </c>
      <c r="M80" s="20">
        <v>15</v>
      </c>
      <c r="N80" s="53" t="str">
        <f t="shared" ref="N80:N85" si="13">IF(M80="","","-")</f>
        <v>-</v>
      </c>
      <c r="O80" s="52">
        <v>13</v>
      </c>
      <c r="P80" s="403" t="str">
        <f>IF(M80&lt;&gt;"",IF(M80&gt;O80,IF(M81&gt;O81,"○",IF(M82&gt;O82,"○","×")),IF(M81&gt;O81,IF(M82&gt;O82,"○","×"),"×")),"")</f>
        <v>○</v>
      </c>
      <c r="Q80" s="55">
        <v>15</v>
      </c>
      <c r="R80" s="53" t="str">
        <f t="shared" ref="R80:R88" si="14">IF(Q80="","","-")</f>
        <v>-</v>
      </c>
      <c r="S80" s="46">
        <v>12</v>
      </c>
      <c r="T80" s="406" t="str">
        <f>IF(Q80&lt;&gt;"",IF(Q80&gt;S80,IF(Q81&gt;S81,"○",IF(Q82&gt;S82,"○","×")),IF(Q81&gt;S81,IF(Q82&gt;S82,"○","×"),"×")),"")</f>
        <v>○</v>
      </c>
      <c r="U80" s="408">
        <f>RANK(AH81,AH81:AH90)</f>
        <v>1</v>
      </c>
      <c r="V80" s="409"/>
      <c r="W80" s="409"/>
      <c r="X80" s="410"/>
      <c r="Y80" s="132"/>
      <c r="Z80" s="149"/>
      <c r="AA80" s="83"/>
      <c r="AB80" s="142"/>
      <c r="AC80" s="143"/>
      <c r="AD80" s="144"/>
      <c r="AE80" s="83"/>
      <c r="AF80" s="83"/>
      <c r="AG80" s="150"/>
      <c r="AH80" s="132"/>
      <c r="AI80" s="132"/>
      <c r="AL80" s="324" t="s">
        <v>25</v>
      </c>
      <c r="AM80" s="325"/>
      <c r="AN80" s="325"/>
      <c r="AO80" s="326"/>
      <c r="AP80" s="346" t="str">
        <f>C110</f>
        <v>船越瑛太</v>
      </c>
      <c r="AQ80" s="347"/>
      <c r="AR80" s="347"/>
      <c r="AS80" s="347"/>
      <c r="AT80" s="347"/>
      <c r="AU80" s="348" t="str">
        <f>D110</f>
        <v>土居高校</v>
      </c>
      <c r="AV80" s="347"/>
      <c r="AW80" s="347"/>
      <c r="AX80" s="347"/>
      <c r="AY80" s="347"/>
      <c r="AZ80" s="349"/>
      <c r="BA80" s="261"/>
      <c r="BB80" s="261"/>
      <c r="BC80" s="261"/>
      <c r="BD80" s="261"/>
      <c r="BE80" s="261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93"/>
      <c r="BT80" s="93"/>
      <c r="BU80" s="93"/>
      <c r="BV80" s="93"/>
      <c r="BW80" s="93"/>
    </row>
    <row r="81" spans="1:92" ht="12" customHeight="1" thickBot="1" x14ac:dyDescent="0.2">
      <c r="C81" s="80" t="s">
        <v>95</v>
      </c>
      <c r="D81" s="220" t="s">
        <v>88</v>
      </c>
      <c r="E81" s="389"/>
      <c r="F81" s="375"/>
      <c r="G81" s="375"/>
      <c r="H81" s="376"/>
      <c r="I81" s="20">
        <v>15</v>
      </c>
      <c r="J81" s="40" t="str">
        <f>IF(I81="","","-")</f>
        <v>-</v>
      </c>
      <c r="K81" s="51">
        <v>11</v>
      </c>
      <c r="L81" s="404"/>
      <c r="M81" s="20">
        <v>15</v>
      </c>
      <c r="N81" s="40" t="str">
        <f t="shared" si="13"/>
        <v>-</v>
      </c>
      <c r="O81" s="46">
        <v>12</v>
      </c>
      <c r="P81" s="404"/>
      <c r="Q81" s="20">
        <v>15</v>
      </c>
      <c r="R81" s="40" t="str">
        <f t="shared" si="14"/>
        <v>-</v>
      </c>
      <c r="S81" s="46">
        <v>10</v>
      </c>
      <c r="T81" s="407"/>
      <c r="U81" s="411"/>
      <c r="V81" s="412"/>
      <c r="W81" s="412"/>
      <c r="X81" s="413"/>
      <c r="Y81" s="132"/>
      <c r="Z81" s="149">
        <f>COUNTIF(E80:T82,"○")</f>
        <v>3</v>
      </c>
      <c r="AA81" s="83">
        <f>COUNTIF(E80:T82,"×")</f>
        <v>0</v>
      </c>
      <c r="AB81" s="146">
        <f>(IF((E80&gt;G80),1,0))+(IF((E81&gt;G81),1,0))+(IF((E82&gt;G82),1,0))+(IF((I80&gt;K80),1,0))+(IF((I81&gt;K81),1,0))+(IF((I82&gt;K82),1,0))+(IF((M80&gt;O80),1,0))+(IF((M81&gt;O81),1,0))+(IF((M82&gt;O82),1,0))+(IF((Q80&gt;S80),1,0))+(IF((Q81&gt;S81),1,0))+(IF((Q82&gt;S82),1,0))</f>
        <v>6</v>
      </c>
      <c r="AC81" s="147">
        <f>(IF((E80&lt;G80),1,0))+(IF((E81&lt;G81),1,0))+(IF((E82&lt;G82),1,0))+(IF((I80&lt;K80),1,0))+(IF((I81&lt;K81),1,0))+(IF((I82&lt;K82),1,0))+(IF((M80&lt;O80),1,0))+(IF((M81&lt;O81),1,0))+(IF((M82&lt;O82),1,0))+(IF((Q80&lt;S80),1,0))+(IF((Q81&lt;S81),1,0))+(IF((Q82&lt;S82),1,0))</f>
        <v>0</v>
      </c>
      <c r="AD81" s="148">
        <f>AB81-AC81</f>
        <v>6</v>
      </c>
      <c r="AE81" s="83">
        <f>SUM(E80:E82,I80:I82,M80:M82,Q80:Q82)</f>
        <v>90</v>
      </c>
      <c r="AF81" s="83">
        <f>SUM(G80:G82,K80:K82,O80:O82,S80:S82)</f>
        <v>69</v>
      </c>
      <c r="AG81" s="150">
        <f>AE81-AF81</f>
        <v>21</v>
      </c>
      <c r="AH81" s="414">
        <f>(Z81-AA81)*1000+(AD81)*100+AG81</f>
        <v>3621</v>
      </c>
      <c r="AI81" s="415"/>
      <c r="AL81" s="327"/>
      <c r="AM81" s="328"/>
      <c r="AN81" s="328"/>
      <c r="AO81" s="329"/>
      <c r="AP81" s="364" t="str">
        <f>C111</f>
        <v>田邊劉飛</v>
      </c>
      <c r="AQ81" s="365"/>
      <c r="AR81" s="365"/>
      <c r="AS81" s="365"/>
      <c r="AT81" s="365"/>
      <c r="AU81" s="366" t="str">
        <f>D111</f>
        <v>土居高校</v>
      </c>
      <c r="AV81" s="365"/>
      <c r="AW81" s="365"/>
      <c r="AX81" s="365"/>
      <c r="AY81" s="365"/>
      <c r="AZ81" s="367"/>
      <c r="BA81" s="262"/>
      <c r="BB81" s="307"/>
      <c r="BC81" s="307">
        <v>9</v>
      </c>
      <c r="BD81" s="308">
        <v>9</v>
      </c>
      <c r="BE81" s="277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93"/>
      <c r="BT81" s="93"/>
      <c r="BU81" s="93"/>
      <c r="BV81" s="93"/>
      <c r="BW81" s="93"/>
    </row>
    <row r="82" spans="1:92" ht="12" customHeight="1" thickTop="1" thickBot="1" x14ac:dyDescent="0.2">
      <c r="C82" s="77"/>
      <c r="D82" s="250"/>
      <c r="E82" s="390"/>
      <c r="F82" s="378"/>
      <c r="G82" s="378"/>
      <c r="H82" s="379"/>
      <c r="I82" s="26"/>
      <c r="J82" s="40" t="str">
        <f>IF(I82="","","-")</f>
        <v/>
      </c>
      <c r="K82" s="47"/>
      <c r="L82" s="405"/>
      <c r="M82" s="26"/>
      <c r="N82" s="48" t="str">
        <f t="shared" si="13"/>
        <v/>
      </c>
      <c r="O82" s="47"/>
      <c r="P82" s="404"/>
      <c r="Q82" s="26"/>
      <c r="R82" s="48" t="str">
        <f t="shared" si="14"/>
        <v/>
      </c>
      <c r="S82" s="47"/>
      <c r="T82" s="407"/>
      <c r="U82" s="18">
        <f>Z81</f>
        <v>3</v>
      </c>
      <c r="V82" s="17" t="s">
        <v>10</v>
      </c>
      <c r="W82" s="17">
        <f>AA81</f>
        <v>0</v>
      </c>
      <c r="X82" s="16" t="s">
        <v>7</v>
      </c>
      <c r="Y82" s="132"/>
      <c r="Z82" s="149"/>
      <c r="AA82" s="83"/>
      <c r="AB82" s="149"/>
      <c r="AC82" s="83"/>
      <c r="AD82" s="150"/>
      <c r="AE82" s="83"/>
      <c r="AF82" s="83"/>
      <c r="AG82" s="150"/>
      <c r="AH82" s="128"/>
      <c r="AI82" s="129"/>
      <c r="AL82" s="324" t="s">
        <v>22</v>
      </c>
      <c r="AM82" s="325"/>
      <c r="AN82" s="325"/>
      <c r="AO82" s="326"/>
      <c r="AP82" s="346" t="str">
        <f>C95</f>
        <v>森實将斗</v>
      </c>
      <c r="AQ82" s="347"/>
      <c r="AR82" s="347"/>
      <c r="AS82" s="347"/>
      <c r="AT82" s="347"/>
      <c r="AU82" s="348" t="str">
        <f>D95</f>
        <v>土居高校</v>
      </c>
      <c r="AV82" s="347"/>
      <c r="AW82" s="347"/>
      <c r="AX82" s="347"/>
      <c r="AY82" s="347"/>
      <c r="AZ82" s="349"/>
      <c r="BA82" s="263"/>
      <c r="BB82" s="268"/>
      <c r="BC82" s="268">
        <v>15</v>
      </c>
      <c r="BD82" s="292">
        <v>15</v>
      </c>
      <c r="BE82" s="283"/>
      <c r="BS82" s="93"/>
      <c r="BT82" s="93"/>
      <c r="BU82" s="93"/>
      <c r="BV82" s="93"/>
      <c r="BW82" s="93"/>
    </row>
    <row r="83" spans="1:92" ht="12" customHeight="1" thickBot="1" x14ac:dyDescent="0.2">
      <c r="C83" s="80" t="s">
        <v>73</v>
      </c>
      <c r="D83" s="209" t="s">
        <v>56</v>
      </c>
      <c r="E83" s="42">
        <f>IF(K80="","",K80)</f>
        <v>11</v>
      </c>
      <c r="F83" s="40" t="str">
        <f t="shared" ref="F83:F91" si="15">IF(E83="","","-")</f>
        <v>-</v>
      </c>
      <c r="G83" s="124">
        <f>IF(I80="","",I80)</f>
        <v>15</v>
      </c>
      <c r="H83" s="368" t="str">
        <f>IF(L80="","",IF(L80="○","×",IF(L80="×","○")))</f>
        <v>×</v>
      </c>
      <c r="I83" s="371"/>
      <c r="J83" s="372"/>
      <c r="K83" s="372"/>
      <c r="L83" s="373"/>
      <c r="M83" s="20">
        <v>15</v>
      </c>
      <c r="N83" s="40" t="str">
        <f t="shared" si="13"/>
        <v>-</v>
      </c>
      <c r="O83" s="46">
        <v>14</v>
      </c>
      <c r="P83" s="416" t="str">
        <f>IF(M83&lt;&gt;"",IF(M83&gt;O83,IF(M84&gt;O84,"○",IF(M85&gt;O85,"○","×")),IF(M84&gt;O84,IF(M85&gt;O85,"○","×"),"×")),"")</f>
        <v>○</v>
      </c>
      <c r="Q83" s="20">
        <v>9</v>
      </c>
      <c r="R83" s="40" t="str">
        <f t="shared" si="14"/>
        <v>-</v>
      </c>
      <c r="S83" s="46">
        <v>15</v>
      </c>
      <c r="T83" s="417" t="str">
        <f>IF(Q83&lt;&gt;"",IF(Q83&gt;S83,IF(Q84&gt;S84,"○",IF(Q85&gt;S85,"○","×")),IF(Q84&gt;S84,IF(Q85&gt;S85,"○","×"),"×")),"")</f>
        <v>○</v>
      </c>
      <c r="U83" s="408">
        <f>RANK(AH84,AH81:AH90)</f>
        <v>2</v>
      </c>
      <c r="V83" s="409"/>
      <c r="W83" s="409"/>
      <c r="X83" s="410"/>
      <c r="Y83" s="132"/>
      <c r="Z83" s="142"/>
      <c r="AA83" s="143"/>
      <c r="AB83" s="142"/>
      <c r="AC83" s="143"/>
      <c r="AD83" s="144"/>
      <c r="AE83" s="143"/>
      <c r="AF83" s="143"/>
      <c r="AG83" s="144"/>
      <c r="AH83" s="128"/>
      <c r="AI83" s="129"/>
      <c r="AL83" s="327"/>
      <c r="AM83" s="328"/>
      <c r="AN83" s="328"/>
      <c r="AO83" s="329"/>
      <c r="AP83" s="364" t="str">
        <f>C96</f>
        <v>山中愁人</v>
      </c>
      <c r="AQ83" s="365"/>
      <c r="AR83" s="365"/>
      <c r="AS83" s="365"/>
      <c r="AT83" s="365"/>
      <c r="AU83" s="366" t="str">
        <f>D96</f>
        <v>土居高校</v>
      </c>
      <c r="AV83" s="365"/>
      <c r="AW83" s="365"/>
      <c r="AX83" s="365"/>
      <c r="AY83" s="365"/>
      <c r="AZ83" s="367"/>
      <c r="BA83" s="264"/>
      <c r="BB83" s="307">
        <v>5</v>
      </c>
      <c r="BC83" s="308">
        <v>6</v>
      </c>
      <c r="BD83" s="276"/>
      <c r="BE83" s="284"/>
      <c r="BP83" s="93"/>
      <c r="BS83" s="93"/>
      <c r="BT83" s="93"/>
      <c r="BU83" s="93"/>
      <c r="BV83" s="93"/>
      <c r="BW83" s="93"/>
    </row>
    <row r="84" spans="1:92" ht="12" customHeight="1" thickTop="1" thickBot="1" x14ac:dyDescent="0.2">
      <c r="C84" s="80" t="s">
        <v>72</v>
      </c>
      <c r="D84" s="75" t="s">
        <v>56</v>
      </c>
      <c r="E84" s="42">
        <f>IF(K81="","",K81)</f>
        <v>11</v>
      </c>
      <c r="F84" s="40" t="str">
        <f t="shared" si="15"/>
        <v>-</v>
      </c>
      <c r="G84" s="124">
        <f>IF(I81="","",I81)</f>
        <v>15</v>
      </c>
      <c r="H84" s="369" t="str">
        <f>IF(J81="","",J81)</f>
        <v>-</v>
      </c>
      <c r="I84" s="374"/>
      <c r="J84" s="375"/>
      <c r="K84" s="375"/>
      <c r="L84" s="376"/>
      <c r="M84" s="20">
        <v>15</v>
      </c>
      <c r="N84" s="40" t="str">
        <f t="shared" si="13"/>
        <v>-</v>
      </c>
      <c r="O84" s="46">
        <v>7</v>
      </c>
      <c r="P84" s="404"/>
      <c r="Q84" s="20">
        <v>15</v>
      </c>
      <c r="R84" s="40" t="str">
        <f t="shared" si="14"/>
        <v>-</v>
      </c>
      <c r="S84" s="46">
        <v>12</v>
      </c>
      <c r="T84" s="407"/>
      <c r="U84" s="411"/>
      <c r="V84" s="412"/>
      <c r="W84" s="412"/>
      <c r="X84" s="413"/>
      <c r="Y84" s="132"/>
      <c r="Z84" s="149">
        <f>COUNTIF(E83:T85,"○")</f>
        <v>2</v>
      </c>
      <c r="AA84" s="83">
        <f>COUNTIF(E83:T85,"×")</f>
        <v>1</v>
      </c>
      <c r="AB84" s="146">
        <f>(IF((E83&gt;G83),1,0))+(IF((E84&gt;G84),1,0))+(IF((E85&gt;G85),1,0))+(IF((I83&gt;K83),1,0))+(IF((I84&gt;K84),1,0))+(IF((I85&gt;K85),1,0))+(IF((M83&gt;O83),1,0))+(IF((M84&gt;O84),1,0))+(IF((M85&gt;O85),1,0))+(IF((Q83&gt;S83),1,0))+(IF((Q84&gt;S84),1,0))+(IF((Q85&gt;S85),1,0))</f>
        <v>4</v>
      </c>
      <c r="AC84" s="147">
        <f>(IF((E83&lt;G83),1,0))+(IF((E84&lt;G84),1,0))+(IF((E85&lt;G85),1,0))+(IF((I83&lt;K83),1,0))+(IF((I84&lt;K84),1,0))+(IF((I85&lt;K85),1,0))+(IF((M83&lt;O83),1,0))+(IF((M84&lt;O84),1,0))+(IF((M85&lt;O85),1,0))+(IF((Q83&lt;S83),1,0))+(IF((Q84&lt;S84),1,0))+(IF((Q85&lt;S85),1,0))</f>
        <v>3</v>
      </c>
      <c r="AD84" s="148">
        <f>AB84-AC84</f>
        <v>1</v>
      </c>
      <c r="AE84" s="83">
        <f>SUM(E83:E85,I83:I85,M83:M85,Q83:Q85)</f>
        <v>91</v>
      </c>
      <c r="AF84" s="83">
        <f>SUM(G83:G85,K83:K85,O83:O85,S83:S85)</f>
        <v>85</v>
      </c>
      <c r="AG84" s="150">
        <f>AE84-AF84</f>
        <v>6</v>
      </c>
      <c r="AH84" s="414">
        <f>(Z84-AA84)*1000+(AD84)*100+AG84</f>
        <v>1106</v>
      </c>
      <c r="AI84" s="415"/>
      <c r="AL84" s="324" t="s">
        <v>24</v>
      </c>
      <c r="AM84" s="325"/>
      <c r="AN84" s="325"/>
      <c r="AO84" s="326"/>
      <c r="AP84" s="346" t="str">
        <f>C80</f>
        <v>藤原　大</v>
      </c>
      <c r="AQ84" s="347"/>
      <c r="AR84" s="347"/>
      <c r="AS84" s="347"/>
      <c r="AT84" s="347"/>
      <c r="AU84" s="348" t="str">
        <f>D80</f>
        <v>新居浜東</v>
      </c>
      <c r="AV84" s="347"/>
      <c r="AW84" s="347"/>
      <c r="AX84" s="347"/>
      <c r="AY84" s="347"/>
      <c r="AZ84" s="349"/>
      <c r="BA84" s="266"/>
      <c r="BB84" s="309">
        <v>15</v>
      </c>
      <c r="BC84" s="310">
        <v>15</v>
      </c>
      <c r="BD84" s="263"/>
      <c r="BE84" s="284"/>
      <c r="BF84" s="105"/>
      <c r="BG84" s="107" t="s">
        <v>17</v>
      </c>
      <c r="BH84" s="100"/>
      <c r="BO84" s="106"/>
      <c r="BP84" s="106"/>
      <c r="BQ84" s="106"/>
      <c r="BS84" s="93"/>
      <c r="BT84" s="93"/>
      <c r="BU84" s="93"/>
      <c r="BV84" s="93"/>
      <c r="BW84" s="93"/>
    </row>
    <row r="85" spans="1:92" ht="12" customHeight="1" thickTop="1" thickBot="1" x14ac:dyDescent="0.2">
      <c r="C85" s="77"/>
      <c r="D85" s="211"/>
      <c r="E85" s="50" t="str">
        <f>IF(K82="","",K82)</f>
        <v/>
      </c>
      <c r="F85" s="40" t="str">
        <f t="shared" si="15"/>
        <v/>
      </c>
      <c r="G85" s="49" t="str">
        <f>IF(I82="","",I82)</f>
        <v/>
      </c>
      <c r="H85" s="370" t="str">
        <f>IF(J82="","",J82)</f>
        <v/>
      </c>
      <c r="I85" s="377"/>
      <c r="J85" s="378"/>
      <c r="K85" s="378"/>
      <c r="L85" s="379"/>
      <c r="M85" s="26"/>
      <c r="N85" s="40" t="str">
        <f t="shared" si="13"/>
        <v/>
      </c>
      <c r="O85" s="47"/>
      <c r="P85" s="405"/>
      <c r="Q85" s="26">
        <v>15</v>
      </c>
      <c r="R85" s="48" t="str">
        <f t="shared" si="14"/>
        <v>-</v>
      </c>
      <c r="S85" s="47">
        <v>7</v>
      </c>
      <c r="T85" s="418"/>
      <c r="U85" s="18">
        <f>Z84</f>
        <v>2</v>
      </c>
      <c r="V85" s="17" t="s">
        <v>10</v>
      </c>
      <c r="W85" s="17">
        <f>AA84</f>
        <v>1</v>
      </c>
      <c r="X85" s="16" t="s">
        <v>7</v>
      </c>
      <c r="Y85" s="132"/>
      <c r="Z85" s="156"/>
      <c r="AA85" s="157"/>
      <c r="AB85" s="156"/>
      <c r="AC85" s="157"/>
      <c r="AD85" s="158"/>
      <c r="AE85" s="157"/>
      <c r="AF85" s="157"/>
      <c r="AG85" s="158"/>
      <c r="AH85" s="128"/>
      <c r="AI85" s="129"/>
      <c r="AL85" s="327"/>
      <c r="AM85" s="328"/>
      <c r="AN85" s="328"/>
      <c r="AO85" s="329"/>
      <c r="AP85" s="364" t="str">
        <f>C81</f>
        <v>富田恭平</v>
      </c>
      <c r="AQ85" s="365"/>
      <c r="AR85" s="365"/>
      <c r="AS85" s="365"/>
      <c r="AT85" s="365"/>
      <c r="AU85" s="366" t="str">
        <f>D81</f>
        <v>新居浜東</v>
      </c>
      <c r="AV85" s="365"/>
      <c r="AW85" s="365"/>
      <c r="AX85" s="365"/>
      <c r="AY85" s="365"/>
      <c r="AZ85" s="367"/>
      <c r="BA85" s="263"/>
      <c r="BB85" s="263"/>
      <c r="BC85" s="263">
        <v>15</v>
      </c>
      <c r="BD85" s="268">
        <v>11</v>
      </c>
      <c r="BE85" s="292">
        <v>15</v>
      </c>
      <c r="BF85" s="105"/>
      <c r="BG85" s="346" t="str">
        <f>AP84</f>
        <v>藤原　大</v>
      </c>
      <c r="BH85" s="347"/>
      <c r="BI85" s="347"/>
      <c r="BJ85" s="347"/>
      <c r="BK85" s="347"/>
      <c r="BL85" s="348" t="str">
        <f>AU84</f>
        <v>新居浜東</v>
      </c>
      <c r="BM85" s="347"/>
      <c r="BN85" s="347"/>
      <c r="BO85" s="347"/>
      <c r="BP85" s="347"/>
      <c r="BQ85" s="349"/>
      <c r="BS85" s="93"/>
      <c r="BT85" s="93"/>
      <c r="BU85" s="93"/>
      <c r="BV85" s="93"/>
      <c r="BW85" s="93"/>
    </row>
    <row r="86" spans="1:92" ht="12" customHeight="1" thickTop="1" x14ac:dyDescent="0.15">
      <c r="C86" s="76" t="s">
        <v>77</v>
      </c>
      <c r="D86" s="209" t="s">
        <v>78</v>
      </c>
      <c r="E86" s="42">
        <f>IF(O80="","",O80)</f>
        <v>13</v>
      </c>
      <c r="F86" s="43" t="str">
        <f t="shared" si="15"/>
        <v>-</v>
      </c>
      <c r="G86" s="124">
        <f>IF(M80="","",M80)</f>
        <v>15</v>
      </c>
      <c r="H86" s="368" t="str">
        <f>IF(P80="","",IF(P80="○","×",IF(P80="×","○")))</f>
        <v>×</v>
      </c>
      <c r="I86" s="41">
        <f>IF(O83="","",O83)</f>
        <v>14</v>
      </c>
      <c r="J86" s="40" t="str">
        <f t="shared" ref="J86:J91" si="16">IF(I86="","","-")</f>
        <v>-</v>
      </c>
      <c r="K86" s="124">
        <f>IF(M83="","",M83)</f>
        <v>15</v>
      </c>
      <c r="L86" s="368" t="str">
        <f>IF(P83="","",IF(P83="○","×",IF(P83="×","○")))</f>
        <v>×</v>
      </c>
      <c r="M86" s="371"/>
      <c r="N86" s="372"/>
      <c r="O86" s="372"/>
      <c r="P86" s="373"/>
      <c r="Q86" s="20">
        <v>11</v>
      </c>
      <c r="R86" s="40" t="str">
        <f t="shared" si="14"/>
        <v>-</v>
      </c>
      <c r="S86" s="46">
        <v>15</v>
      </c>
      <c r="T86" s="407" t="str">
        <f>IF(Q86&lt;&gt;"",IF(Q86&gt;S86,IF(Q87&gt;S87,"○",IF(Q88&gt;S88,"○","×")),IF(Q87&gt;S87,IF(Q88&gt;S88,"○","×"),"×")),"")</f>
        <v>○</v>
      </c>
      <c r="U86" s="408">
        <f>RANK(AH87,AH81:AH90)</f>
        <v>3</v>
      </c>
      <c r="V86" s="409"/>
      <c r="W86" s="409"/>
      <c r="X86" s="410"/>
      <c r="Y86" s="132"/>
      <c r="Z86" s="149"/>
      <c r="AA86" s="83"/>
      <c r="AB86" s="149"/>
      <c r="AC86" s="83"/>
      <c r="AD86" s="150"/>
      <c r="AE86" s="83"/>
      <c r="AF86" s="83"/>
      <c r="AG86" s="150"/>
      <c r="AH86" s="128"/>
      <c r="AI86" s="129"/>
      <c r="AL86" s="324" t="s">
        <v>23</v>
      </c>
      <c r="AM86" s="325"/>
      <c r="AN86" s="325"/>
      <c r="AO86" s="326"/>
      <c r="AP86" s="346" t="str">
        <f>C119</f>
        <v>真鍋颯汰</v>
      </c>
      <c r="AQ86" s="347"/>
      <c r="AR86" s="347"/>
      <c r="AS86" s="347"/>
      <c r="AT86" s="347"/>
      <c r="AU86" s="348" t="str">
        <f>D119</f>
        <v>土居中学校</v>
      </c>
      <c r="AV86" s="347"/>
      <c r="AW86" s="347"/>
      <c r="AX86" s="347"/>
      <c r="AY86" s="347"/>
      <c r="AZ86" s="349"/>
      <c r="BA86" s="267"/>
      <c r="BB86" s="267"/>
      <c r="BC86" s="263">
        <v>11</v>
      </c>
      <c r="BD86" s="268">
        <v>15</v>
      </c>
      <c r="BE86" s="269">
        <v>9</v>
      </c>
      <c r="BF86" s="285"/>
      <c r="BG86" s="342" t="str">
        <f>AP85</f>
        <v>富田恭平</v>
      </c>
      <c r="BH86" s="343"/>
      <c r="BI86" s="343"/>
      <c r="BJ86" s="343"/>
      <c r="BK86" s="343"/>
      <c r="BL86" s="344" t="str">
        <f>AU85</f>
        <v>新居浜東</v>
      </c>
      <c r="BM86" s="343"/>
      <c r="BN86" s="343"/>
      <c r="BO86" s="343"/>
      <c r="BP86" s="343"/>
      <c r="BQ86" s="345"/>
      <c r="BS86" s="93"/>
      <c r="BT86" s="93"/>
      <c r="BU86" s="93"/>
      <c r="BV86" s="93"/>
      <c r="BW86" s="93"/>
    </row>
    <row r="87" spans="1:92" ht="12" customHeight="1" thickBot="1" x14ac:dyDescent="0.25">
      <c r="C87" s="76" t="s">
        <v>76</v>
      </c>
      <c r="D87" s="75" t="s">
        <v>78</v>
      </c>
      <c r="E87" s="42">
        <f>IF(O81="","",O81)</f>
        <v>12</v>
      </c>
      <c r="F87" s="40" t="str">
        <f t="shared" si="15"/>
        <v>-</v>
      </c>
      <c r="G87" s="124">
        <f>IF(M81="","",M81)</f>
        <v>15</v>
      </c>
      <c r="H87" s="369" t="str">
        <f>IF(J84="","",J84)</f>
        <v/>
      </c>
      <c r="I87" s="41">
        <f>IF(O84="","",O84)</f>
        <v>7</v>
      </c>
      <c r="J87" s="40" t="str">
        <f t="shared" si="16"/>
        <v>-</v>
      </c>
      <c r="K87" s="124">
        <f>IF(M84="","",M84)</f>
        <v>15</v>
      </c>
      <c r="L87" s="369" t="str">
        <f>IF(N84="","",N84)</f>
        <v>-</v>
      </c>
      <c r="M87" s="374"/>
      <c r="N87" s="375"/>
      <c r="O87" s="375"/>
      <c r="P87" s="376"/>
      <c r="Q87" s="20">
        <v>15</v>
      </c>
      <c r="R87" s="40" t="str">
        <f t="shared" si="14"/>
        <v>-</v>
      </c>
      <c r="S87" s="46">
        <v>11</v>
      </c>
      <c r="T87" s="407"/>
      <c r="U87" s="411"/>
      <c r="V87" s="412"/>
      <c r="W87" s="412"/>
      <c r="X87" s="413"/>
      <c r="Y87" s="132"/>
      <c r="Z87" s="149">
        <f>COUNTIF(E86:T88,"○")</f>
        <v>1</v>
      </c>
      <c r="AA87" s="83">
        <f>COUNTIF(E86:T88,"×")</f>
        <v>2</v>
      </c>
      <c r="AB87" s="146">
        <f>(IF((E86&gt;G86),1,0))+(IF((E87&gt;G87),1,0))+(IF((E88&gt;G88),1,0))+(IF((I86&gt;K86),1,0))+(IF((I87&gt;K87),1,0))+(IF((I88&gt;K88),1,0))+(IF((M86&gt;O86),1,0))+(IF((M87&gt;O87),1,0))+(IF((M88&gt;O88),1,0))+(IF((Q86&gt;S86),1,0))+(IF((Q87&gt;S87),1,0))+(IF((Q88&gt;S88),1,0))</f>
        <v>2</v>
      </c>
      <c r="AC87" s="147">
        <f>(IF((E86&lt;G86),1,0))+(IF((E87&lt;G87),1,0))+(IF((E88&lt;G88),1,0))+(IF((I86&lt;K86),1,0))+(IF((I87&lt;K87),1,0))+(IF((I88&lt;K88),1,0))+(IF((M86&lt;O86),1,0))+(IF((M87&lt;O87),1,0))+(IF((M88&lt;O88),1,0))+(IF((Q86&lt;S86),1,0))+(IF((Q87&lt;S87),1,0))+(IF((Q88&lt;S88),1,0))</f>
        <v>5</v>
      </c>
      <c r="AD87" s="148">
        <f>AB87-AC87</f>
        <v>-3</v>
      </c>
      <c r="AE87" s="83">
        <f>SUM(E86:E88,I86:I88,M86:M88,Q86:Q88)</f>
        <v>87</v>
      </c>
      <c r="AF87" s="83">
        <f>SUM(G86:G88,K86:K88,O86:O88,S86:S88)</f>
        <v>100</v>
      </c>
      <c r="AG87" s="150">
        <f>AE87-AF87</f>
        <v>-13</v>
      </c>
      <c r="AH87" s="414">
        <f>(Z87-AA87)*1000+(AD87)*100+AG87</f>
        <v>-1313</v>
      </c>
      <c r="AI87" s="415"/>
      <c r="AL87" s="327"/>
      <c r="AM87" s="328"/>
      <c r="AN87" s="328"/>
      <c r="AO87" s="329"/>
      <c r="AP87" s="364" t="str">
        <f>C120</f>
        <v>猪川智景</v>
      </c>
      <c r="AQ87" s="365"/>
      <c r="AR87" s="365"/>
      <c r="AS87" s="365"/>
      <c r="AT87" s="365"/>
      <c r="AU87" s="366" t="str">
        <f>D120</f>
        <v>土居中学校</v>
      </c>
      <c r="AV87" s="365"/>
      <c r="AW87" s="365"/>
      <c r="AX87" s="365"/>
      <c r="AY87" s="365"/>
      <c r="AZ87" s="367"/>
      <c r="BA87" s="264"/>
      <c r="BB87" s="307">
        <v>10</v>
      </c>
      <c r="BC87" s="308">
        <v>9</v>
      </c>
      <c r="BD87" s="277"/>
      <c r="BE87" s="265"/>
      <c r="BF87" s="105"/>
      <c r="BG87" s="221" t="s">
        <v>18</v>
      </c>
      <c r="BH87" s="221"/>
      <c r="BI87" s="221"/>
      <c r="BJ87" s="221"/>
      <c r="BK87" s="221"/>
      <c r="BL87" s="221"/>
      <c r="BM87" s="221"/>
      <c r="BN87" s="221"/>
      <c r="BO87" s="221"/>
      <c r="BS87" s="93"/>
      <c r="BT87" s="93"/>
      <c r="BU87" s="93"/>
      <c r="BV87" s="93"/>
      <c r="BW87" s="93"/>
    </row>
    <row r="88" spans="1:92" ht="12" customHeight="1" thickTop="1" thickBot="1" x14ac:dyDescent="0.2">
      <c r="C88" s="77"/>
      <c r="D88" s="79"/>
      <c r="E88" s="50" t="str">
        <f>IF(O82="","",O82)</f>
        <v/>
      </c>
      <c r="F88" s="48" t="str">
        <f t="shared" si="15"/>
        <v/>
      </c>
      <c r="G88" s="49" t="str">
        <f>IF(M82="","",M82)</f>
        <v/>
      </c>
      <c r="H88" s="370" t="str">
        <f>IF(J85="","",J85)</f>
        <v/>
      </c>
      <c r="I88" s="54" t="str">
        <f>IF(O85="","",O85)</f>
        <v/>
      </c>
      <c r="J88" s="40" t="str">
        <f t="shared" si="16"/>
        <v/>
      </c>
      <c r="K88" s="49" t="str">
        <f>IF(M85="","",M85)</f>
        <v/>
      </c>
      <c r="L88" s="370" t="str">
        <f>IF(N85="","",N85)</f>
        <v/>
      </c>
      <c r="M88" s="377"/>
      <c r="N88" s="378"/>
      <c r="O88" s="378"/>
      <c r="P88" s="379"/>
      <c r="Q88" s="26">
        <v>15</v>
      </c>
      <c r="R88" s="40" t="str">
        <f t="shared" si="14"/>
        <v>-</v>
      </c>
      <c r="S88" s="47">
        <v>14</v>
      </c>
      <c r="T88" s="418"/>
      <c r="U88" s="18">
        <f>Z87</f>
        <v>1</v>
      </c>
      <c r="V88" s="17" t="s">
        <v>10</v>
      </c>
      <c r="W88" s="17">
        <f>AA87</f>
        <v>2</v>
      </c>
      <c r="X88" s="16" t="s">
        <v>7</v>
      </c>
      <c r="Y88" s="132"/>
      <c r="Z88" s="149"/>
      <c r="AA88" s="83"/>
      <c r="AB88" s="149"/>
      <c r="AC88" s="83"/>
      <c r="AD88" s="150"/>
      <c r="AE88" s="83"/>
      <c r="AF88" s="83"/>
      <c r="AG88" s="150"/>
      <c r="AH88" s="128"/>
      <c r="AI88" s="129"/>
      <c r="AL88" s="324" t="s">
        <v>21</v>
      </c>
      <c r="AM88" s="325"/>
      <c r="AN88" s="325"/>
      <c r="AO88" s="326"/>
      <c r="AP88" s="346" t="str">
        <f>C83</f>
        <v>曾根悠斗</v>
      </c>
      <c r="AQ88" s="347"/>
      <c r="AR88" s="347"/>
      <c r="AS88" s="347"/>
      <c r="AT88" s="347"/>
      <c r="AU88" s="348" t="str">
        <f>D83</f>
        <v>土居中学校</v>
      </c>
      <c r="AV88" s="347"/>
      <c r="AW88" s="347"/>
      <c r="AX88" s="347"/>
      <c r="AY88" s="347"/>
      <c r="AZ88" s="349"/>
      <c r="BA88" s="266"/>
      <c r="BB88" s="309">
        <v>15</v>
      </c>
      <c r="BC88" s="310">
        <v>15</v>
      </c>
      <c r="BD88" s="263"/>
      <c r="BE88" s="508"/>
      <c r="BF88" s="105"/>
      <c r="BG88" s="346" t="str">
        <f>AP88</f>
        <v>曾根悠斗</v>
      </c>
      <c r="BH88" s="347"/>
      <c r="BI88" s="347"/>
      <c r="BJ88" s="347"/>
      <c r="BK88" s="347"/>
      <c r="BL88" s="348" t="str">
        <f>AU88</f>
        <v>土居中学校</v>
      </c>
      <c r="BM88" s="347"/>
      <c r="BN88" s="347"/>
      <c r="BO88" s="347"/>
      <c r="BP88" s="347"/>
      <c r="BQ88" s="349"/>
      <c r="BS88" s="93"/>
      <c r="BT88" s="93"/>
      <c r="BU88" s="93"/>
      <c r="BV88" s="93"/>
      <c r="BW88" s="93"/>
    </row>
    <row r="89" spans="1:92" ht="12" customHeight="1" thickTop="1" thickBot="1" x14ac:dyDescent="0.2">
      <c r="C89" s="80" t="s">
        <v>71</v>
      </c>
      <c r="D89" s="212" t="s">
        <v>56</v>
      </c>
      <c r="E89" s="42">
        <f>IF(S80="","",S80)</f>
        <v>12</v>
      </c>
      <c r="F89" s="40" t="str">
        <f t="shared" si="15"/>
        <v>-</v>
      </c>
      <c r="G89" s="124">
        <f>IF(Q80="","",Q80)</f>
        <v>15</v>
      </c>
      <c r="H89" s="368" t="str">
        <f>IF(T80="","",IF(T80="○","×",IF(T80="×","○")))</f>
        <v>×</v>
      </c>
      <c r="I89" s="41">
        <f>IF(S83="","",S83)</f>
        <v>15</v>
      </c>
      <c r="J89" s="43" t="str">
        <f t="shared" si="16"/>
        <v>-</v>
      </c>
      <c r="K89" s="124">
        <f>IF(Q83="","",Q83)</f>
        <v>9</v>
      </c>
      <c r="L89" s="368" t="str">
        <f>IF(T83="","",IF(T83="○","×",IF(T83="×","○")))</f>
        <v>×</v>
      </c>
      <c r="M89" s="44">
        <f>IF(S86="","",S86)</f>
        <v>15</v>
      </c>
      <c r="N89" s="40" t="str">
        <f>IF(M89="","","-")</f>
        <v>-</v>
      </c>
      <c r="O89" s="123">
        <f>IF(Q86="","",Q86)</f>
        <v>11</v>
      </c>
      <c r="P89" s="368" t="str">
        <f>IF(T86="","",IF(T86="○","×",IF(T86="×","○")))</f>
        <v>×</v>
      </c>
      <c r="Q89" s="371"/>
      <c r="R89" s="372"/>
      <c r="S89" s="372"/>
      <c r="T89" s="381"/>
      <c r="U89" s="408">
        <f>RANK(AH90,AH81:AH90)</f>
        <v>4</v>
      </c>
      <c r="V89" s="409"/>
      <c r="W89" s="409"/>
      <c r="X89" s="410"/>
      <c r="Y89" s="132"/>
      <c r="Z89" s="142"/>
      <c r="AA89" s="143"/>
      <c r="AB89" s="142"/>
      <c r="AC89" s="143"/>
      <c r="AD89" s="144"/>
      <c r="AE89" s="143"/>
      <c r="AF89" s="143"/>
      <c r="AG89" s="144"/>
      <c r="AH89" s="128"/>
      <c r="AI89" s="129"/>
      <c r="AL89" s="327"/>
      <c r="AM89" s="328"/>
      <c r="AN89" s="328"/>
      <c r="AO89" s="329"/>
      <c r="AP89" s="364" t="str">
        <f>C84</f>
        <v>川上真聖</v>
      </c>
      <c r="AQ89" s="365"/>
      <c r="AR89" s="365"/>
      <c r="AS89" s="365"/>
      <c r="AT89" s="365"/>
      <c r="AU89" s="366" t="str">
        <f>D84</f>
        <v>土居中学校</v>
      </c>
      <c r="AV89" s="365"/>
      <c r="AW89" s="365"/>
      <c r="AX89" s="365"/>
      <c r="AY89" s="365"/>
      <c r="AZ89" s="367"/>
      <c r="BA89" s="263"/>
      <c r="BB89" s="268"/>
      <c r="BC89" s="268">
        <v>15</v>
      </c>
      <c r="BD89" s="268">
        <v>15</v>
      </c>
      <c r="BE89" s="509"/>
      <c r="BF89" s="105"/>
      <c r="BG89" s="342" t="str">
        <f>AP89</f>
        <v>川上真聖</v>
      </c>
      <c r="BH89" s="343"/>
      <c r="BI89" s="343"/>
      <c r="BJ89" s="343"/>
      <c r="BK89" s="343"/>
      <c r="BL89" s="344" t="str">
        <f>AU89</f>
        <v>土居中学校</v>
      </c>
      <c r="BM89" s="343"/>
      <c r="BN89" s="343"/>
      <c r="BO89" s="343"/>
      <c r="BP89" s="343"/>
      <c r="BQ89" s="345"/>
      <c r="BS89" s="93"/>
      <c r="BT89" s="93"/>
      <c r="BU89" s="93"/>
      <c r="BV89" s="93"/>
      <c r="BW89" s="93"/>
    </row>
    <row r="90" spans="1:92" ht="12" customHeight="1" thickTop="1" thickBot="1" x14ac:dyDescent="0.2">
      <c r="C90" s="80" t="s">
        <v>70</v>
      </c>
      <c r="D90" s="122" t="s">
        <v>56</v>
      </c>
      <c r="E90" s="42">
        <f>IF(S81="","",S81)</f>
        <v>10</v>
      </c>
      <c r="F90" s="40" t="str">
        <f t="shared" si="15"/>
        <v>-</v>
      </c>
      <c r="G90" s="124">
        <f>IF(Q81="","",Q81)</f>
        <v>15</v>
      </c>
      <c r="H90" s="369" t="str">
        <f>IF(J87="","",J87)</f>
        <v>-</v>
      </c>
      <c r="I90" s="41">
        <f>IF(S84="","",S84)</f>
        <v>12</v>
      </c>
      <c r="J90" s="40" t="str">
        <f t="shared" si="16"/>
        <v>-</v>
      </c>
      <c r="K90" s="124">
        <f>IF(Q84="","",Q84)</f>
        <v>15</v>
      </c>
      <c r="L90" s="369" t="str">
        <f>IF(N87="","",N87)</f>
        <v/>
      </c>
      <c r="M90" s="41">
        <f>IF(S87="","",S87)</f>
        <v>11</v>
      </c>
      <c r="N90" s="40" t="str">
        <f>IF(M90="","","-")</f>
        <v>-</v>
      </c>
      <c r="O90" s="124">
        <f>IF(Q87="","",Q87)</f>
        <v>15</v>
      </c>
      <c r="P90" s="369" t="str">
        <f>IF(R87="","",R87)</f>
        <v>-</v>
      </c>
      <c r="Q90" s="374"/>
      <c r="R90" s="375"/>
      <c r="S90" s="375"/>
      <c r="T90" s="382"/>
      <c r="U90" s="411"/>
      <c r="V90" s="412"/>
      <c r="W90" s="412"/>
      <c r="X90" s="413"/>
      <c r="Y90" s="132"/>
      <c r="Z90" s="149">
        <f>COUNTIF(E89:T91,"○")</f>
        <v>0</v>
      </c>
      <c r="AA90" s="83">
        <f>COUNTIF(E89:T91,"×")</f>
        <v>3</v>
      </c>
      <c r="AB90" s="146">
        <f>(IF((E89&gt;G89),1,0))+(IF((E90&gt;G90),1,0))+(IF((E91&gt;G91),1,0))+(IF((I89&gt;K89),1,0))+(IF((I90&gt;K90),1,0))+(IF((I91&gt;K91),1,0))+(IF((M89&gt;O89),1,0))+(IF((M90&gt;O90),1,0))+(IF((M91&gt;O91),1,0))+(IF((Q89&gt;S89),1,0))+(IF((Q90&gt;S90),1,0))+(IF((Q91&gt;S91),1,0))</f>
        <v>2</v>
      </c>
      <c r="AC90" s="147">
        <f>(IF((E89&lt;G89),1,0))+(IF((E90&lt;G90),1,0))+(IF((E91&lt;G91),1,0))+(IF((I89&lt;K89),1,0))+(IF((I90&lt;K90),1,0))+(IF((I91&lt;K91),1,0))+(IF((M89&lt;O89),1,0))+(IF((M90&lt;O90),1,0))+(IF((M91&lt;O91),1,0))+(IF((Q89&lt;S89),1,0))+(IF((Q90&lt;S90),1,0))+(IF((Q91&lt;S91),1,0))</f>
        <v>6</v>
      </c>
      <c r="AD90" s="148">
        <f>AB90-AC90</f>
        <v>-4</v>
      </c>
      <c r="AE90" s="83">
        <f>SUM(E89:E91,I89:I91,M89:M91,Q89:Q91)</f>
        <v>96</v>
      </c>
      <c r="AF90" s="83">
        <f>SUM(G89:G91,K89:K91,O89:O91,S89:S91)</f>
        <v>110</v>
      </c>
      <c r="AG90" s="150">
        <f>AE90-AF90</f>
        <v>-14</v>
      </c>
      <c r="AH90" s="414">
        <f>(Z90-AA90)*1000+(AD90)*100+AG90</f>
        <v>-3414</v>
      </c>
      <c r="AI90" s="415"/>
      <c r="AL90" s="324" t="s">
        <v>20</v>
      </c>
      <c r="AM90" s="325"/>
      <c r="AN90" s="325"/>
      <c r="AO90" s="326"/>
      <c r="AP90" s="346" t="str">
        <f>C98</f>
        <v>妻鳥正孝</v>
      </c>
      <c r="AQ90" s="347"/>
      <c r="AR90" s="347"/>
      <c r="AS90" s="347"/>
      <c r="AT90" s="347"/>
      <c r="AU90" s="348" t="str">
        <f>D98</f>
        <v>タイム</v>
      </c>
      <c r="AV90" s="347"/>
      <c r="AW90" s="347"/>
      <c r="AX90" s="347"/>
      <c r="AY90" s="347"/>
      <c r="AZ90" s="349"/>
      <c r="BA90" s="278"/>
      <c r="BB90" s="309"/>
      <c r="BC90" s="309">
        <v>8</v>
      </c>
      <c r="BD90" s="309">
        <v>3</v>
      </c>
      <c r="BE90" s="286"/>
      <c r="BS90" s="93"/>
      <c r="BT90" s="93"/>
      <c r="BU90" s="93"/>
      <c r="BV90" s="93"/>
      <c r="BW90" s="93"/>
    </row>
    <row r="91" spans="1:92" ht="12" customHeight="1" thickTop="1" thickBot="1" x14ac:dyDescent="0.2">
      <c r="C91" s="73"/>
      <c r="D91" s="72"/>
      <c r="E91" s="39" t="str">
        <f>IF(S82="","",S82)</f>
        <v/>
      </c>
      <c r="F91" s="37" t="str">
        <f t="shared" si="15"/>
        <v/>
      </c>
      <c r="G91" s="125" t="str">
        <f>IF(Q82="","",Q82)</f>
        <v/>
      </c>
      <c r="H91" s="380" t="str">
        <f>IF(J88="","",J88)</f>
        <v/>
      </c>
      <c r="I91" s="38">
        <f>IF(S85="","",S85)</f>
        <v>7</v>
      </c>
      <c r="J91" s="37" t="str">
        <f t="shared" si="16"/>
        <v>-</v>
      </c>
      <c r="K91" s="125">
        <f>IF(Q85="","",Q85)</f>
        <v>15</v>
      </c>
      <c r="L91" s="380" t="str">
        <f>IF(N88="","",N88)</f>
        <v/>
      </c>
      <c r="M91" s="38">
        <f>IF(S88="","",S88)</f>
        <v>14</v>
      </c>
      <c r="N91" s="37" t="str">
        <f>IF(M91="","","-")</f>
        <v>-</v>
      </c>
      <c r="O91" s="125">
        <f>IF(Q88="","",Q88)</f>
        <v>15</v>
      </c>
      <c r="P91" s="380" t="str">
        <f>IF(R88="","",R88)</f>
        <v>-</v>
      </c>
      <c r="Q91" s="383"/>
      <c r="R91" s="384"/>
      <c r="S91" s="384"/>
      <c r="T91" s="385"/>
      <c r="U91" s="3">
        <f>Z90</f>
        <v>0</v>
      </c>
      <c r="V91" s="2" t="s">
        <v>10</v>
      </c>
      <c r="W91" s="2">
        <f>AA90</f>
        <v>3</v>
      </c>
      <c r="X91" s="1" t="s">
        <v>7</v>
      </c>
      <c r="Y91" s="132"/>
      <c r="Z91" s="156"/>
      <c r="AA91" s="157"/>
      <c r="AB91" s="156"/>
      <c r="AC91" s="157"/>
      <c r="AD91" s="158"/>
      <c r="AE91" s="157"/>
      <c r="AF91" s="157"/>
      <c r="AG91" s="158"/>
      <c r="AH91" s="130"/>
      <c r="AI91" s="131"/>
      <c r="AL91" s="327"/>
      <c r="AM91" s="328"/>
      <c r="AN91" s="328"/>
      <c r="AO91" s="329"/>
      <c r="AP91" s="364" t="str">
        <f>C99</f>
        <v>石村雅俊</v>
      </c>
      <c r="AQ91" s="365"/>
      <c r="AR91" s="365"/>
      <c r="AS91" s="365"/>
      <c r="AT91" s="365"/>
      <c r="AU91" s="366" t="str">
        <f>D99</f>
        <v>タイム</v>
      </c>
      <c r="AV91" s="365"/>
      <c r="AW91" s="365"/>
      <c r="AX91" s="365"/>
      <c r="AY91" s="365"/>
      <c r="AZ91" s="367"/>
      <c r="BA91" s="222"/>
      <c r="BB91" s="222"/>
      <c r="BC91" s="222"/>
      <c r="BD91" s="222"/>
      <c r="BE91" s="222"/>
      <c r="BS91" s="93"/>
      <c r="BT91" s="93"/>
      <c r="BU91" s="93"/>
      <c r="BV91" s="93"/>
      <c r="BW91" s="93"/>
    </row>
    <row r="92" spans="1:92" ht="12" customHeight="1" thickBot="1" x14ac:dyDescent="0.25">
      <c r="A92" s="95"/>
      <c r="B92" s="95"/>
      <c r="C92" s="249"/>
      <c r="D92" s="249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</row>
    <row r="93" spans="1:92" ht="12" customHeight="1" x14ac:dyDescent="0.15">
      <c r="C93" s="419" t="s">
        <v>48</v>
      </c>
      <c r="D93" s="420"/>
      <c r="E93" s="423" t="str">
        <f>C95</f>
        <v>森實将斗</v>
      </c>
      <c r="F93" s="424"/>
      <c r="G93" s="424"/>
      <c r="H93" s="425"/>
      <c r="I93" s="426" t="str">
        <f>C98</f>
        <v>妻鳥正孝</v>
      </c>
      <c r="J93" s="424"/>
      <c r="K93" s="424"/>
      <c r="L93" s="425"/>
      <c r="M93" s="426" t="str">
        <f>C101</f>
        <v>村上稜真</v>
      </c>
      <c r="N93" s="424"/>
      <c r="O93" s="424"/>
      <c r="P93" s="425"/>
      <c r="Q93" s="426" t="str">
        <f>C104</f>
        <v>山内冴翼</v>
      </c>
      <c r="R93" s="424"/>
      <c r="S93" s="424"/>
      <c r="T93" s="427"/>
      <c r="U93" s="391" t="s">
        <v>1</v>
      </c>
      <c r="V93" s="392"/>
      <c r="W93" s="392"/>
      <c r="X93" s="393"/>
      <c r="Y93" s="132"/>
      <c r="Z93" s="394" t="s">
        <v>3</v>
      </c>
      <c r="AA93" s="395"/>
      <c r="AB93" s="394" t="s">
        <v>4</v>
      </c>
      <c r="AC93" s="396"/>
      <c r="AD93" s="395"/>
      <c r="AE93" s="397" t="s">
        <v>5</v>
      </c>
      <c r="AF93" s="398"/>
      <c r="AG93" s="399"/>
      <c r="AH93" s="132"/>
      <c r="AI93" s="132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</row>
    <row r="94" spans="1:92" ht="12" customHeight="1" thickBot="1" x14ac:dyDescent="0.2">
      <c r="C94" s="421"/>
      <c r="D94" s="422"/>
      <c r="E94" s="428" t="str">
        <f>C96</f>
        <v>山中愁人</v>
      </c>
      <c r="F94" s="429"/>
      <c r="G94" s="429"/>
      <c r="H94" s="430"/>
      <c r="I94" s="431" t="str">
        <f>C99</f>
        <v>石村雅俊</v>
      </c>
      <c r="J94" s="429"/>
      <c r="K94" s="429"/>
      <c r="L94" s="430"/>
      <c r="M94" s="431" t="str">
        <f>C102</f>
        <v>玉井源起</v>
      </c>
      <c r="N94" s="429"/>
      <c r="O94" s="429"/>
      <c r="P94" s="430"/>
      <c r="Q94" s="431" t="str">
        <f>C105</f>
        <v>亀田絆斗</v>
      </c>
      <c r="R94" s="429"/>
      <c r="S94" s="429"/>
      <c r="T94" s="432"/>
      <c r="U94" s="400" t="s">
        <v>2</v>
      </c>
      <c r="V94" s="401"/>
      <c r="W94" s="401"/>
      <c r="X94" s="402"/>
      <c r="Y94" s="132"/>
      <c r="Z94" s="137" t="s">
        <v>6</v>
      </c>
      <c r="AA94" s="138" t="s">
        <v>7</v>
      </c>
      <c r="AB94" s="137" t="s">
        <v>19</v>
      </c>
      <c r="AC94" s="138" t="s">
        <v>8</v>
      </c>
      <c r="AD94" s="139" t="s">
        <v>9</v>
      </c>
      <c r="AE94" s="138" t="s">
        <v>19</v>
      </c>
      <c r="AF94" s="138" t="s">
        <v>8</v>
      </c>
      <c r="AG94" s="139" t="s">
        <v>9</v>
      </c>
      <c r="AH94" s="132"/>
      <c r="AI94" s="132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9"/>
      <c r="AZ94" s="103"/>
      <c r="BA94" s="103"/>
      <c r="BB94" s="103"/>
      <c r="BC94" s="102"/>
      <c r="BD94" s="102"/>
      <c r="BE94" s="102"/>
      <c r="BF94" s="102"/>
      <c r="BG94" s="102"/>
      <c r="BH94" s="102"/>
      <c r="BI94" s="102"/>
      <c r="BJ94" s="102"/>
      <c r="BK94" s="101"/>
      <c r="BL94" s="101"/>
      <c r="BM94" s="101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94"/>
    </row>
    <row r="95" spans="1:92" ht="12" customHeight="1" x14ac:dyDescent="0.15">
      <c r="A95" s="322" t="s">
        <v>203</v>
      </c>
      <c r="B95" s="323"/>
      <c r="C95" s="80" t="s">
        <v>169</v>
      </c>
      <c r="D95" s="75" t="s">
        <v>46</v>
      </c>
      <c r="E95" s="386"/>
      <c r="F95" s="387"/>
      <c r="G95" s="387"/>
      <c r="H95" s="388"/>
      <c r="I95" s="127">
        <v>11</v>
      </c>
      <c r="J95" s="40" t="str">
        <f>IF(I95="","","-")</f>
        <v>-</v>
      </c>
      <c r="K95" s="46">
        <v>15</v>
      </c>
      <c r="L95" s="403" t="str">
        <f>IF(I95&lt;&gt;"",IF(I95&gt;K95,IF(I96&gt;K96,"○",IF(I97&gt;K97,"○","×")),IF(I96&gt;K96,IF(I97&gt;K97,"○","×"),"×")),"")</f>
        <v>×</v>
      </c>
      <c r="M95" s="20">
        <v>15</v>
      </c>
      <c r="N95" s="53" t="str">
        <f t="shared" ref="N95:N100" si="17">IF(M95="","","-")</f>
        <v>-</v>
      </c>
      <c r="O95" s="52">
        <v>11</v>
      </c>
      <c r="P95" s="403" t="str">
        <f>IF(M95&lt;&gt;"",IF(M95&gt;O95,IF(M96&gt;O96,"○",IF(M97&gt;O97,"○","×")),IF(M96&gt;O96,IF(M97&gt;O97,"○","×"),"×")),"")</f>
        <v>○</v>
      </c>
      <c r="Q95" s="55">
        <v>15</v>
      </c>
      <c r="R95" s="53" t="str">
        <f t="shared" ref="R95:R103" si="18">IF(Q95="","","-")</f>
        <v>-</v>
      </c>
      <c r="S95" s="46">
        <v>8</v>
      </c>
      <c r="T95" s="406" t="str">
        <f>IF(Q95&lt;&gt;"",IF(Q95&gt;S95,IF(Q96&gt;S96,"○",IF(Q97&gt;S97,"○","×")),IF(Q96&gt;S96,IF(Q97&gt;S97,"○","×"),"×")),"")</f>
        <v>○</v>
      </c>
      <c r="U95" s="408">
        <f>RANK(AH96,AH96:AH105)</f>
        <v>2</v>
      </c>
      <c r="V95" s="409"/>
      <c r="W95" s="409"/>
      <c r="X95" s="410"/>
      <c r="Y95" s="132"/>
      <c r="Z95" s="149"/>
      <c r="AA95" s="83"/>
      <c r="AB95" s="142"/>
      <c r="AC95" s="143"/>
      <c r="AD95" s="144"/>
      <c r="AE95" s="83"/>
      <c r="AF95" s="83"/>
      <c r="AG95" s="150"/>
      <c r="AH95" s="132"/>
      <c r="AI95" s="132"/>
      <c r="AL95" s="324" t="s">
        <v>153</v>
      </c>
      <c r="AM95" s="325"/>
      <c r="AN95" s="325"/>
      <c r="AO95" s="326"/>
      <c r="AP95" s="338" t="str">
        <f>C116</f>
        <v>吉富一登</v>
      </c>
      <c r="AQ95" s="339"/>
      <c r="AR95" s="339"/>
      <c r="AS95" s="339"/>
      <c r="AT95" s="339"/>
      <c r="AU95" s="340" t="str">
        <f>D116</f>
        <v>土居中学校</v>
      </c>
      <c r="AV95" s="339"/>
      <c r="AW95" s="339"/>
      <c r="AX95" s="339"/>
      <c r="AY95" s="339"/>
      <c r="AZ95" s="341"/>
      <c r="BA95" s="222"/>
      <c r="BB95" s="222"/>
      <c r="BC95" s="222"/>
      <c r="BD95" s="222"/>
      <c r="BE95" s="222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94"/>
      <c r="CH95" s="94"/>
      <c r="CI95" s="94"/>
      <c r="CJ95" s="94"/>
    </row>
    <row r="96" spans="1:92" ht="12" customHeight="1" thickBot="1" x14ac:dyDescent="0.2">
      <c r="C96" s="80" t="s">
        <v>170</v>
      </c>
      <c r="D96" s="122" t="s">
        <v>46</v>
      </c>
      <c r="E96" s="389"/>
      <c r="F96" s="375"/>
      <c r="G96" s="375"/>
      <c r="H96" s="376"/>
      <c r="I96" s="20">
        <v>13</v>
      </c>
      <c r="J96" s="40" t="str">
        <f>IF(I96="","","-")</f>
        <v>-</v>
      </c>
      <c r="K96" s="51">
        <v>15</v>
      </c>
      <c r="L96" s="404"/>
      <c r="M96" s="20">
        <v>15</v>
      </c>
      <c r="N96" s="40" t="str">
        <f t="shared" si="17"/>
        <v>-</v>
      </c>
      <c r="O96" s="46">
        <v>7</v>
      </c>
      <c r="P96" s="404"/>
      <c r="Q96" s="20">
        <v>15</v>
      </c>
      <c r="R96" s="40" t="str">
        <f t="shared" si="18"/>
        <v>-</v>
      </c>
      <c r="S96" s="46">
        <v>2</v>
      </c>
      <c r="T96" s="407"/>
      <c r="U96" s="411"/>
      <c r="V96" s="412"/>
      <c r="W96" s="412"/>
      <c r="X96" s="413"/>
      <c r="Y96" s="132"/>
      <c r="Z96" s="149">
        <f>COUNTIF(E95:T97,"○")</f>
        <v>2</v>
      </c>
      <c r="AA96" s="83">
        <f>COUNTIF(E95:T97,"×")</f>
        <v>1</v>
      </c>
      <c r="AB96" s="146">
        <f>(IF((E95&gt;G95),1,0))+(IF((E96&gt;G96),1,0))+(IF((E97&gt;G97),1,0))+(IF((I95&gt;K95),1,0))+(IF((I96&gt;K96),1,0))+(IF((I97&gt;K97),1,0))+(IF((M95&gt;O95),1,0))+(IF((M96&gt;O96),1,0))+(IF((M97&gt;O97),1,0))+(IF((Q95&gt;S95),1,0))+(IF((Q96&gt;S96),1,0))+(IF((Q97&gt;S97),1,0))</f>
        <v>4</v>
      </c>
      <c r="AC96" s="147">
        <f>(IF((E95&lt;G95),1,0))+(IF((E96&lt;G96),1,0))+(IF((E97&lt;G97),1,0))+(IF((I95&lt;K95),1,0))+(IF((I96&lt;K96),1,0))+(IF((I97&lt;K97),1,0))+(IF((M95&lt;O95),1,0))+(IF((M96&lt;O96),1,0))+(IF((M97&lt;O97),1,0))+(IF((Q95&lt;S95),1,0))+(IF((Q96&lt;S96),1,0))+(IF((Q97&lt;S97),1,0))</f>
        <v>2</v>
      </c>
      <c r="AD96" s="148">
        <f>AB96-AC96</f>
        <v>2</v>
      </c>
      <c r="AE96" s="83">
        <f>SUM(E95:E97,I95:I97,M95:M97,Q95:Q97)</f>
        <v>84</v>
      </c>
      <c r="AF96" s="83">
        <f>SUM(G95:G97,K95:K97,O95:O97,S95:S97)</f>
        <v>58</v>
      </c>
      <c r="AG96" s="150">
        <f>AE96-AF96</f>
        <v>26</v>
      </c>
      <c r="AH96" s="414">
        <f>(Z96-AA96)*1000+(AD96)*100+AG96</f>
        <v>1226</v>
      </c>
      <c r="AI96" s="415"/>
      <c r="AL96" s="327"/>
      <c r="AM96" s="328"/>
      <c r="AN96" s="328"/>
      <c r="AO96" s="329"/>
      <c r="AP96" s="330" t="str">
        <f>C117</f>
        <v>藤田徠聖</v>
      </c>
      <c r="AQ96" s="331"/>
      <c r="AR96" s="331"/>
      <c r="AS96" s="331"/>
      <c r="AT96" s="331"/>
      <c r="AU96" s="332" t="str">
        <f>D117</f>
        <v>土居中学校</v>
      </c>
      <c r="AV96" s="331"/>
      <c r="AW96" s="331"/>
      <c r="AX96" s="331"/>
      <c r="AY96" s="331"/>
      <c r="AZ96" s="333"/>
      <c r="BA96" s="226"/>
      <c r="BB96" s="305"/>
      <c r="BC96" s="307">
        <v>5</v>
      </c>
      <c r="BD96" s="308">
        <v>8</v>
      </c>
      <c r="BE96" s="504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94"/>
      <c r="CH96" s="94"/>
      <c r="CI96" s="94"/>
      <c r="CJ96" s="94"/>
    </row>
    <row r="97" spans="1:88" ht="12" customHeight="1" thickTop="1" thickBot="1" x14ac:dyDescent="0.2">
      <c r="C97" s="77"/>
      <c r="D97" s="250"/>
      <c r="E97" s="390"/>
      <c r="F97" s="378"/>
      <c r="G97" s="378"/>
      <c r="H97" s="379"/>
      <c r="I97" s="26"/>
      <c r="J97" s="40" t="str">
        <f>IF(I97="","","-")</f>
        <v/>
      </c>
      <c r="K97" s="47"/>
      <c r="L97" s="405"/>
      <c r="M97" s="26"/>
      <c r="N97" s="48" t="str">
        <f t="shared" si="17"/>
        <v/>
      </c>
      <c r="O97" s="47"/>
      <c r="P97" s="404"/>
      <c r="Q97" s="26"/>
      <c r="R97" s="48" t="str">
        <f t="shared" si="18"/>
        <v/>
      </c>
      <c r="S97" s="47"/>
      <c r="T97" s="407"/>
      <c r="U97" s="18">
        <f>Z96</f>
        <v>2</v>
      </c>
      <c r="V97" s="17" t="s">
        <v>10</v>
      </c>
      <c r="W97" s="17">
        <f>AA96</f>
        <v>1</v>
      </c>
      <c r="X97" s="16" t="s">
        <v>7</v>
      </c>
      <c r="Y97" s="132"/>
      <c r="Z97" s="149"/>
      <c r="AA97" s="83"/>
      <c r="AB97" s="149"/>
      <c r="AC97" s="83"/>
      <c r="AD97" s="150"/>
      <c r="AE97" s="83"/>
      <c r="AF97" s="83"/>
      <c r="AG97" s="150"/>
      <c r="AH97" s="128"/>
      <c r="AI97" s="129"/>
      <c r="AL97" s="324" t="s">
        <v>154</v>
      </c>
      <c r="AM97" s="325"/>
      <c r="AN97" s="325"/>
      <c r="AO97" s="326"/>
      <c r="AP97" s="338" t="str">
        <f>C104</f>
        <v>山内冴翼</v>
      </c>
      <c r="AQ97" s="339"/>
      <c r="AR97" s="339"/>
      <c r="AS97" s="339"/>
      <c r="AT97" s="339"/>
      <c r="AU97" s="340" t="str">
        <f>D104</f>
        <v>土居中学校</v>
      </c>
      <c r="AV97" s="339"/>
      <c r="AW97" s="339"/>
      <c r="AX97" s="339"/>
      <c r="AY97" s="339"/>
      <c r="AZ97" s="341"/>
      <c r="BA97" s="190"/>
      <c r="BB97" s="287"/>
      <c r="BC97" s="287">
        <v>15</v>
      </c>
      <c r="BD97" s="289">
        <v>15</v>
      </c>
      <c r="BE97" s="505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</row>
    <row r="98" spans="1:88" ht="12" customHeight="1" thickBot="1" x14ac:dyDescent="0.2">
      <c r="C98" s="80" t="s">
        <v>171</v>
      </c>
      <c r="D98" s="209" t="s">
        <v>28</v>
      </c>
      <c r="E98" s="42">
        <f>IF(K95="","",K95)</f>
        <v>15</v>
      </c>
      <c r="F98" s="40" t="str">
        <f t="shared" ref="F98:F106" si="19">IF(E98="","","-")</f>
        <v>-</v>
      </c>
      <c r="G98" s="124">
        <f>IF(I95="","",I95)</f>
        <v>11</v>
      </c>
      <c r="H98" s="368" t="str">
        <f>IF(L95="","",IF(L95="○","×",IF(L95="×","○")))</f>
        <v>○</v>
      </c>
      <c r="I98" s="371"/>
      <c r="J98" s="372"/>
      <c r="K98" s="372"/>
      <c r="L98" s="373"/>
      <c r="M98" s="20">
        <v>8</v>
      </c>
      <c r="N98" s="40" t="str">
        <f t="shared" si="17"/>
        <v>-</v>
      </c>
      <c r="O98" s="46">
        <v>15</v>
      </c>
      <c r="P98" s="416" t="str">
        <f>IF(M98&lt;&gt;"",IF(M98&gt;O98,IF(M99&gt;O99,"○",IF(M100&gt;O100,"○","×")),IF(M99&gt;O99,IF(M100&gt;O100,"○","×"),"×")),"")</f>
        <v>○</v>
      </c>
      <c r="Q98" s="20">
        <v>15</v>
      </c>
      <c r="R98" s="40" t="str">
        <f t="shared" si="18"/>
        <v>-</v>
      </c>
      <c r="S98" s="46">
        <v>7</v>
      </c>
      <c r="T98" s="417" t="str">
        <f>IF(Q98&lt;&gt;"",IF(Q98&gt;S98,IF(Q99&gt;S99,"○",IF(Q100&gt;S100,"○","×")),IF(Q99&gt;S99,IF(Q100&gt;S100,"○","×"),"×")),"")</f>
        <v>○</v>
      </c>
      <c r="U98" s="408">
        <f>RANK(AH99,AH96:AH105)</f>
        <v>1</v>
      </c>
      <c r="V98" s="409"/>
      <c r="W98" s="409"/>
      <c r="X98" s="410"/>
      <c r="Y98" s="132"/>
      <c r="Z98" s="142"/>
      <c r="AA98" s="143"/>
      <c r="AB98" s="142"/>
      <c r="AC98" s="143"/>
      <c r="AD98" s="144"/>
      <c r="AE98" s="143"/>
      <c r="AF98" s="143"/>
      <c r="AG98" s="144"/>
      <c r="AH98" s="128"/>
      <c r="AI98" s="129"/>
      <c r="AL98" s="327"/>
      <c r="AM98" s="328"/>
      <c r="AN98" s="328"/>
      <c r="AO98" s="329"/>
      <c r="AP98" s="330" t="str">
        <f>C105</f>
        <v>亀田絆斗</v>
      </c>
      <c r="AQ98" s="331"/>
      <c r="AR98" s="331"/>
      <c r="AS98" s="331"/>
      <c r="AT98" s="331"/>
      <c r="AU98" s="332" t="str">
        <f>D105</f>
        <v>土居中学校</v>
      </c>
      <c r="AV98" s="331"/>
      <c r="AW98" s="331"/>
      <c r="AX98" s="331"/>
      <c r="AY98" s="331"/>
      <c r="AZ98" s="333"/>
      <c r="BA98" s="228"/>
      <c r="BB98" s="307">
        <v>11</v>
      </c>
      <c r="BC98" s="308">
        <v>9</v>
      </c>
      <c r="BD98" s="272"/>
      <c r="BE98" s="506"/>
      <c r="BP98" s="93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</row>
    <row r="99" spans="1:88" ht="12" customHeight="1" thickTop="1" thickBot="1" x14ac:dyDescent="0.2">
      <c r="C99" s="80" t="s">
        <v>172</v>
      </c>
      <c r="D99" s="75" t="s">
        <v>28</v>
      </c>
      <c r="E99" s="42">
        <f>IF(K96="","",K96)</f>
        <v>15</v>
      </c>
      <c r="F99" s="40" t="str">
        <f t="shared" si="19"/>
        <v>-</v>
      </c>
      <c r="G99" s="124">
        <f>IF(I96="","",I96)</f>
        <v>13</v>
      </c>
      <c r="H99" s="369" t="str">
        <f>IF(J96="","",J96)</f>
        <v>-</v>
      </c>
      <c r="I99" s="374"/>
      <c r="J99" s="375"/>
      <c r="K99" s="375"/>
      <c r="L99" s="376"/>
      <c r="M99" s="20">
        <v>15</v>
      </c>
      <c r="N99" s="40" t="str">
        <f t="shared" si="17"/>
        <v>-</v>
      </c>
      <c r="O99" s="46">
        <v>8</v>
      </c>
      <c r="P99" s="404"/>
      <c r="Q99" s="20">
        <v>15</v>
      </c>
      <c r="R99" s="40" t="str">
        <f t="shared" si="18"/>
        <v>-</v>
      </c>
      <c r="S99" s="46">
        <v>8</v>
      </c>
      <c r="T99" s="407"/>
      <c r="U99" s="411"/>
      <c r="V99" s="412"/>
      <c r="W99" s="412"/>
      <c r="X99" s="413"/>
      <c r="Y99" s="132"/>
      <c r="Z99" s="149">
        <f>COUNTIF(E98:T100,"○")</f>
        <v>3</v>
      </c>
      <c r="AA99" s="83">
        <f>COUNTIF(E98:T100,"×")</f>
        <v>0</v>
      </c>
      <c r="AB99" s="146">
        <f>(IF((E98&gt;G98),1,0))+(IF((E99&gt;G99),1,0))+(IF((E100&gt;G100),1,0))+(IF((I98&gt;K98),1,0))+(IF((I99&gt;K99),1,0))+(IF((I100&gt;K100),1,0))+(IF((M98&gt;O98),1,0))+(IF((M99&gt;O99),1,0))+(IF((M100&gt;O100),1,0))+(IF((Q98&gt;S98),1,0))+(IF((Q99&gt;S99),1,0))+(IF((Q100&gt;S100),1,0))</f>
        <v>6</v>
      </c>
      <c r="AC99" s="147">
        <f>(IF((E98&lt;G98),1,0))+(IF((E99&lt;G99),1,0))+(IF((E100&lt;G100),1,0))+(IF((I98&lt;K98),1,0))+(IF((I99&lt;K99),1,0))+(IF((I100&lt;K100),1,0))+(IF((M98&lt;O98),1,0))+(IF((M99&lt;O99),1,0))+(IF((M100&lt;O100),1,0))+(IF((Q98&lt;S98),1,0))+(IF((Q99&lt;S99),1,0))+(IF((Q100&lt;S100),1,0))</f>
        <v>1</v>
      </c>
      <c r="AD99" s="148">
        <f>AB99-AC99</f>
        <v>5</v>
      </c>
      <c r="AE99" s="83">
        <f>SUM(E98:E100,I98:I100,M98:M100,Q98:Q100)</f>
        <v>98</v>
      </c>
      <c r="AF99" s="83">
        <f>SUM(G98:G100,K98:K100,O98:O100,S98:S100)</f>
        <v>71</v>
      </c>
      <c r="AG99" s="150">
        <f>AE99-AF99</f>
        <v>27</v>
      </c>
      <c r="AH99" s="414">
        <f>(Z99-AA99)*1000+(AD99)*100+AG99</f>
        <v>3527</v>
      </c>
      <c r="AI99" s="415"/>
      <c r="AL99" s="324" t="s">
        <v>155</v>
      </c>
      <c r="AM99" s="325"/>
      <c r="AN99" s="325"/>
      <c r="AO99" s="326"/>
      <c r="AP99" s="338" t="str">
        <f>C86</f>
        <v>長崎陽二</v>
      </c>
      <c r="AQ99" s="339"/>
      <c r="AR99" s="339"/>
      <c r="AS99" s="339"/>
      <c r="AT99" s="339"/>
      <c r="AU99" s="340" t="str">
        <f>D86</f>
        <v>新宮中学校</v>
      </c>
      <c r="AV99" s="339"/>
      <c r="AW99" s="339"/>
      <c r="AX99" s="339"/>
      <c r="AY99" s="339"/>
      <c r="AZ99" s="341"/>
      <c r="BA99" s="260"/>
      <c r="BB99" s="309">
        <v>15</v>
      </c>
      <c r="BC99" s="310">
        <v>15</v>
      </c>
      <c r="BD99" s="190"/>
      <c r="BE99" s="506"/>
      <c r="BF99" s="105"/>
      <c r="BG99" s="107" t="s">
        <v>189</v>
      </c>
      <c r="BH99" s="100"/>
      <c r="BO99" s="106"/>
      <c r="BP99" s="106"/>
      <c r="BQ99" s="106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</row>
    <row r="100" spans="1:88" ht="12" customHeight="1" thickTop="1" thickBot="1" x14ac:dyDescent="0.2">
      <c r="C100" s="77"/>
      <c r="D100" s="211"/>
      <c r="E100" s="50" t="str">
        <f>IF(K97="","",K97)</f>
        <v/>
      </c>
      <c r="F100" s="40" t="str">
        <f t="shared" si="19"/>
        <v/>
      </c>
      <c r="G100" s="49" t="str">
        <f>IF(I97="","",I97)</f>
        <v/>
      </c>
      <c r="H100" s="370" t="str">
        <f>IF(J97="","",J97)</f>
        <v/>
      </c>
      <c r="I100" s="377"/>
      <c r="J100" s="378"/>
      <c r="K100" s="378"/>
      <c r="L100" s="379"/>
      <c r="M100" s="26">
        <v>15</v>
      </c>
      <c r="N100" s="40" t="str">
        <f t="shared" si="17"/>
        <v>-</v>
      </c>
      <c r="O100" s="47">
        <v>9</v>
      </c>
      <c r="P100" s="405"/>
      <c r="Q100" s="26"/>
      <c r="R100" s="48" t="str">
        <f t="shared" si="18"/>
        <v/>
      </c>
      <c r="S100" s="47"/>
      <c r="T100" s="418"/>
      <c r="U100" s="18">
        <f>Z99</f>
        <v>3</v>
      </c>
      <c r="V100" s="17" t="s">
        <v>10</v>
      </c>
      <c r="W100" s="17">
        <f>AA99</f>
        <v>0</v>
      </c>
      <c r="X100" s="16" t="s">
        <v>7</v>
      </c>
      <c r="Y100" s="132"/>
      <c r="Z100" s="156"/>
      <c r="AA100" s="157"/>
      <c r="AB100" s="156"/>
      <c r="AC100" s="157"/>
      <c r="AD100" s="158"/>
      <c r="AE100" s="157"/>
      <c r="AF100" s="157"/>
      <c r="AG100" s="158"/>
      <c r="AH100" s="128"/>
      <c r="AI100" s="129"/>
      <c r="AL100" s="327"/>
      <c r="AM100" s="328"/>
      <c r="AN100" s="328"/>
      <c r="AO100" s="329"/>
      <c r="AP100" s="330" t="str">
        <f>C87</f>
        <v>安井大悟</v>
      </c>
      <c r="AQ100" s="331"/>
      <c r="AR100" s="331"/>
      <c r="AS100" s="331"/>
      <c r="AT100" s="331"/>
      <c r="AU100" s="332" t="str">
        <f>D87</f>
        <v>新宮中学校</v>
      </c>
      <c r="AV100" s="331"/>
      <c r="AW100" s="331"/>
      <c r="AX100" s="331"/>
      <c r="AY100" s="331"/>
      <c r="AZ100" s="333"/>
      <c r="BA100" s="190"/>
      <c r="BB100" s="190"/>
      <c r="BC100" s="190">
        <v>15</v>
      </c>
      <c r="BD100" s="287">
        <v>11</v>
      </c>
      <c r="BE100" s="507">
        <v>11</v>
      </c>
      <c r="BF100" s="503"/>
      <c r="BG100" s="338" t="str">
        <f>AP103</f>
        <v>山内賢信</v>
      </c>
      <c r="BH100" s="339"/>
      <c r="BI100" s="339"/>
      <c r="BJ100" s="339"/>
      <c r="BK100" s="339"/>
      <c r="BL100" s="340" t="str">
        <f>AU103</f>
        <v>土居中学校</v>
      </c>
      <c r="BM100" s="339"/>
      <c r="BN100" s="339"/>
      <c r="BO100" s="339"/>
      <c r="BP100" s="339"/>
      <c r="BQ100" s="341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</row>
    <row r="101" spans="1:88" ht="12" customHeight="1" thickTop="1" x14ac:dyDescent="0.15">
      <c r="C101" s="76" t="s">
        <v>173</v>
      </c>
      <c r="D101" s="209" t="s">
        <v>122</v>
      </c>
      <c r="E101" s="42">
        <f>IF(O95="","",O95)</f>
        <v>11</v>
      </c>
      <c r="F101" s="43" t="str">
        <f t="shared" si="19"/>
        <v>-</v>
      </c>
      <c r="G101" s="124">
        <f>IF(M95="","",M95)</f>
        <v>15</v>
      </c>
      <c r="H101" s="368" t="str">
        <f>IF(P95="","",IF(P95="○","×",IF(P95="×","○")))</f>
        <v>×</v>
      </c>
      <c r="I101" s="41">
        <f>IF(O98="","",O98)</f>
        <v>15</v>
      </c>
      <c r="J101" s="40" t="str">
        <f t="shared" ref="J101:J106" si="20">IF(I101="","","-")</f>
        <v>-</v>
      </c>
      <c r="K101" s="124">
        <f>IF(M98="","",M98)</f>
        <v>8</v>
      </c>
      <c r="L101" s="368" t="str">
        <f>IF(P98="","",IF(P98="○","×",IF(P98="×","○")))</f>
        <v>×</v>
      </c>
      <c r="M101" s="371"/>
      <c r="N101" s="372"/>
      <c r="O101" s="372"/>
      <c r="P101" s="373"/>
      <c r="Q101" s="20">
        <v>15</v>
      </c>
      <c r="R101" s="40" t="str">
        <f t="shared" si="18"/>
        <v>-</v>
      </c>
      <c r="S101" s="46">
        <v>10</v>
      </c>
      <c r="T101" s="407" t="str">
        <f>IF(Q101&lt;&gt;"",IF(Q101&gt;S101,IF(Q102&gt;S102,"○",IF(Q103&gt;S103,"○","×")),IF(Q102&gt;S102,IF(Q103&gt;S103,"○","×"),"×")),"")</f>
        <v>○</v>
      </c>
      <c r="U101" s="408">
        <f>RANK(AH102,AH96:AH105)</f>
        <v>3</v>
      </c>
      <c r="V101" s="409"/>
      <c r="W101" s="409"/>
      <c r="X101" s="410"/>
      <c r="Y101" s="132"/>
      <c r="Z101" s="149"/>
      <c r="AA101" s="83"/>
      <c r="AB101" s="149"/>
      <c r="AC101" s="83"/>
      <c r="AD101" s="150"/>
      <c r="AE101" s="83"/>
      <c r="AF101" s="83"/>
      <c r="AG101" s="150"/>
      <c r="AH101" s="128"/>
      <c r="AI101" s="129"/>
      <c r="AL101" s="324" t="s">
        <v>156</v>
      </c>
      <c r="AM101" s="325"/>
      <c r="AN101" s="325"/>
      <c r="AO101" s="326"/>
      <c r="AP101" s="338" t="str">
        <f>C113</f>
        <v>亀井尋斗</v>
      </c>
      <c r="AQ101" s="339"/>
      <c r="AR101" s="339"/>
      <c r="AS101" s="339"/>
      <c r="AT101" s="339"/>
      <c r="AU101" s="340" t="str">
        <f>D113</f>
        <v>トトロ</v>
      </c>
      <c r="AV101" s="339"/>
      <c r="AW101" s="339"/>
      <c r="AX101" s="339"/>
      <c r="AY101" s="339"/>
      <c r="AZ101" s="341"/>
      <c r="BA101" s="224"/>
      <c r="BB101" s="224"/>
      <c r="BC101" s="190">
        <v>13</v>
      </c>
      <c r="BD101" s="287">
        <v>15</v>
      </c>
      <c r="BE101" s="289">
        <v>15</v>
      </c>
      <c r="BF101" s="105"/>
      <c r="BG101" s="334" t="str">
        <f>AP104</f>
        <v>船越亘留</v>
      </c>
      <c r="BH101" s="335"/>
      <c r="BI101" s="335"/>
      <c r="BJ101" s="335"/>
      <c r="BK101" s="335"/>
      <c r="BL101" s="336" t="str">
        <f>AU104</f>
        <v>土居中学校</v>
      </c>
      <c r="BM101" s="335"/>
      <c r="BN101" s="335"/>
      <c r="BO101" s="335"/>
      <c r="BP101" s="335"/>
      <c r="BQ101" s="337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</row>
    <row r="102" spans="1:88" ht="12" customHeight="1" thickBot="1" x14ac:dyDescent="0.25">
      <c r="C102" s="76" t="s">
        <v>174</v>
      </c>
      <c r="D102" s="75" t="s">
        <v>122</v>
      </c>
      <c r="E102" s="42">
        <f>IF(O96="","",O96)</f>
        <v>7</v>
      </c>
      <c r="F102" s="40" t="str">
        <f t="shared" si="19"/>
        <v>-</v>
      </c>
      <c r="G102" s="124">
        <f>IF(M96="","",M96)</f>
        <v>15</v>
      </c>
      <c r="H102" s="369" t="str">
        <f>IF(J99="","",J99)</f>
        <v/>
      </c>
      <c r="I102" s="41">
        <f>IF(O99="","",O99)</f>
        <v>8</v>
      </c>
      <c r="J102" s="40" t="str">
        <f t="shared" si="20"/>
        <v>-</v>
      </c>
      <c r="K102" s="124">
        <f>IF(M99="","",M99)</f>
        <v>15</v>
      </c>
      <c r="L102" s="369" t="str">
        <f>IF(N99="","",N99)</f>
        <v>-</v>
      </c>
      <c r="M102" s="374"/>
      <c r="N102" s="375"/>
      <c r="O102" s="375"/>
      <c r="P102" s="376"/>
      <c r="Q102" s="20">
        <v>15</v>
      </c>
      <c r="R102" s="40" t="str">
        <f t="shared" si="18"/>
        <v>-</v>
      </c>
      <c r="S102" s="46">
        <v>10</v>
      </c>
      <c r="T102" s="407"/>
      <c r="U102" s="411"/>
      <c r="V102" s="412"/>
      <c r="W102" s="412"/>
      <c r="X102" s="413"/>
      <c r="Y102" s="132"/>
      <c r="Z102" s="149">
        <f>COUNTIF(E101:T103,"○")</f>
        <v>1</v>
      </c>
      <c r="AA102" s="83">
        <f>COUNTIF(E101:T103,"×")</f>
        <v>2</v>
      </c>
      <c r="AB102" s="146">
        <f>(IF((E101&gt;G101),1,0))+(IF((E102&gt;G102),1,0))+(IF((E103&gt;G103),1,0))+(IF((I101&gt;K101),1,0))+(IF((I102&gt;K102),1,0))+(IF((I103&gt;K103),1,0))+(IF((M101&gt;O101),1,0))+(IF((M102&gt;O102),1,0))+(IF((M103&gt;O103),1,0))+(IF((Q101&gt;S101),1,0))+(IF((Q102&gt;S102),1,0))+(IF((Q103&gt;S103),1,0))</f>
        <v>3</v>
      </c>
      <c r="AC102" s="147">
        <f>(IF((E101&lt;G101),1,0))+(IF((E102&lt;G102),1,0))+(IF((E103&lt;G103),1,0))+(IF((I101&lt;K101),1,0))+(IF((I102&lt;K102),1,0))+(IF((I103&lt;K103),1,0))+(IF((M101&lt;O101),1,0))+(IF((M102&lt;O102),1,0))+(IF((M103&lt;O103),1,0))+(IF((Q101&lt;S101),1,0))+(IF((Q102&lt;S102),1,0))+(IF((Q103&lt;S103),1,0))</f>
        <v>4</v>
      </c>
      <c r="AD102" s="148">
        <f>AB102-AC102</f>
        <v>-1</v>
      </c>
      <c r="AE102" s="83">
        <f>SUM(E101:E103,I101:I103,M101:M103,Q101:Q103)</f>
        <v>80</v>
      </c>
      <c r="AF102" s="83">
        <f>SUM(G101:G103,K101:K103,O101:O103,S101:S103)</f>
        <v>88</v>
      </c>
      <c r="AG102" s="150">
        <f>AE102-AF102</f>
        <v>-8</v>
      </c>
      <c r="AH102" s="414">
        <f>(Z102-AA102)*1000+(AD102)*100+AG102</f>
        <v>-1108</v>
      </c>
      <c r="AI102" s="415"/>
      <c r="AL102" s="327"/>
      <c r="AM102" s="328"/>
      <c r="AN102" s="328"/>
      <c r="AO102" s="329"/>
      <c r="AP102" s="330" t="str">
        <f>C114</f>
        <v>續木飛亜</v>
      </c>
      <c r="AQ102" s="331"/>
      <c r="AR102" s="331"/>
      <c r="AS102" s="331"/>
      <c r="AT102" s="331"/>
      <c r="AU102" s="332" t="str">
        <f>D114</f>
        <v>トトロ</v>
      </c>
      <c r="AV102" s="331"/>
      <c r="AW102" s="331"/>
      <c r="AX102" s="331"/>
      <c r="AY102" s="331"/>
      <c r="AZ102" s="333"/>
      <c r="BA102" s="228"/>
      <c r="BB102" s="307">
        <v>5</v>
      </c>
      <c r="BC102" s="308">
        <v>3</v>
      </c>
      <c r="BD102" s="222"/>
      <c r="BE102" s="288"/>
      <c r="BF102" s="105"/>
      <c r="BG102" s="107" t="s">
        <v>190</v>
      </c>
      <c r="BH102" s="221"/>
      <c r="BI102" s="221"/>
      <c r="BJ102" s="221"/>
      <c r="BK102" s="221"/>
      <c r="BL102" s="221"/>
      <c r="BM102" s="221"/>
      <c r="BN102" s="221"/>
      <c r="BO102" s="221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</row>
    <row r="103" spans="1:88" ht="12" customHeight="1" thickTop="1" thickBot="1" x14ac:dyDescent="0.2">
      <c r="C103" s="77"/>
      <c r="D103" s="79"/>
      <c r="E103" s="50" t="str">
        <f>IF(O97="","",O97)</f>
        <v/>
      </c>
      <c r="F103" s="48" t="str">
        <f t="shared" si="19"/>
        <v/>
      </c>
      <c r="G103" s="49" t="str">
        <f>IF(M97="","",M97)</f>
        <v/>
      </c>
      <c r="H103" s="370" t="str">
        <f>IF(J100="","",J100)</f>
        <v/>
      </c>
      <c r="I103" s="54">
        <f>IF(O100="","",O100)</f>
        <v>9</v>
      </c>
      <c r="J103" s="40" t="str">
        <f t="shared" si="20"/>
        <v>-</v>
      </c>
      <c r="K103" s="49">
        <f>IF(M100="","",M100)</f>
        <v>15</v>
      </c>
      <c r="L103" s="370" t="str">
        <f>IF(N100="","",N100)</f>
        <v>-</v>
      </c>
      <c r="M103" s="377"/>
      <c r="N103" s="378"/>
      <c r="O103" s="378"/>
      <c r="P103" s="379"/>
      <c r="Q103" s="26"/>
      <c r="R103" s="40" t="str">
        <f t="shared" si="18"/>
        <v/>
      </c>
      <c r="S103" s="47"/>
      <c r="T103" s="418"/>
      <c r="U103" s="18">
        <f>Z102</f>
        <v>1</v>
      </c>
      <c r="V103" s="17" t="s">
        <v>10</v>
      </c>
      <c r="W103" s="17">
        <f>AA102</f>
        <v>2</v>
      </c>
      <c r="X103" s="16" t="s">
        <v>7</v>
      </c>
      <c r="Y103" s="132"/>
      <c r="Z103" s="149"/>
      <c r="AA103" s="83"/>
      <c r="AB103" s="149"/>
      <c r="AC103" s="83"/>
      <c r="AD103" s="150"/>
      <c r="AE103" s="83"/>
      <c r="AF103" s="83"/>
      <c r="AG103" s="150"/>
      <c r="AH103" s="128"/>
      <c r="AI103" s="129"/>
      <c r="AL103" s="324" t="s">
        <v>157</v>
      </c>
      <c r="AM103" s="325"/>
      <c r="AN103" s="325"/>
      <c r="AO103" s="326"/>
      <c r="AP103" s="338" t="str">
        <f>C89</f>
        <v>山内賢信</v>
      </c>
      <c r="AQ103" s="339"/>
      <c r="AR103" s="339"/>
      <c r="AS103" s="339"/>
      <c r="AT103" s="339"/>
      <c r="AU103" s="340" t="str">
        <f>D89</f>
        <v>土居中学校</v>
      </c>
      <c r="AV103" s="339"/>
      <c r="AW103" s="339"/>
      <c r="AX103" s="339"/>
      <c r="AY103" s="339"/>
      <c r="AZ103" s="341"/>
      <c r="BA103" s="260"/>
      <c r="BB103" s="309">
        <v>15</v>
      </c>
      <c r="BC103" s="310">
        <v>15</v>
      </c>
      <c r="BD103" s="282"/>
      <c r="BE103" s="288"/>
      <c r="BF103" s="105"/>
      <c r="BG103" s="338" t="str">
        <f>AP99</f>
        <v>長崎陽二</v>
      </c>
      <c r="BH103" s="339"/>
      <c r="BI103" s="339"/>
      <c r="BJ103" s="339"/>
      <c r="BK103" s="339"/>
      <c r="BL103" s="340" t="str">
        <f>AU99</f>
        <v>新宮中学校</v>
      </c>
      <c r="BM103" s="339"/>
      <c r="BN103" s="339"/>
      <c r="BO103" s="339"/>
      <c r="BP103" s="339"/>
      <c r="BQ103" s="341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</row>
    <row r="104" spans="1:88" ht="12" customHeight="1" thickTop="1" thickBot="1" x14ac:dyDescent="0.2">
      <c r="C104" s="80" t="s">
        <v>175</v>
      </c>
      <c r="D104" s="212" t="s">
        <v>123</v>
      </c>
      <c r="E104" s="42">
        <f>IF(S95="","",S95)</f>
        <v>8</v>
      </c>
      <c r="F104" s="40" t="str">
        <f t="shared" si="19"/>
        <v>-</v>
      </c>
      <c r="G104" s="124">
        <f>IF(Q95="","",Q95)</f>
        <v>15</v>
      </c>
      <c r="H104" s="368" t="str">
        <f>IF(T95="","",IF(T95="○","×",IF(T95="×","○")))</f>
        <v>×</v>
      </c>
      <c r="I104" s="41">
        <f>IF(S98="","",S98)</f>
        <v>7</v>
      </c>
      <c r="J104" s="43" t="str">
        <f t="shared" si="20"/>
        <v>-</v>
      </c>
      <c r="K104" s="124">
        <f>IF(Q98="","",Q98)</f>
        <v>15</v>
      </c>
      <c r="L104" s="368" t="str">
        <f>IF(T98="","",IF(T98="○","×",IF(T98="×","○")))</f>
        <v>×</v>
      </c>
      <c r="M104" s="44">
        <f>IF(S101="","",S101)</f>
        <v>10</v>
      </c>
      <c r="N104" s="40" t="str">
        <f>IF(M104="","","-")</f>
        <v>-</v>
      </c>
      <c r="O104" s="123">
        <f>IF(Q101="","",Q101)</f>
        <v>15</v>
      </c>
      <c r="P104" s="368" t="str">
        <f>IF(T101="","",IF(T101="○","×",IF(T101="×","○")))</f>
        <v>×</v>
      </c>
      <c r="Q104" s="371"/>
      <c r="R104" s="372"/>
      <c r="S104" s="372"/>
      <c r="T104" s="381"/>
      <c r="U104" s="408">
        <f>RANK(AH105,AH96:AH105)</f>
        <v>4</v>
      </c>
      <c r="V104" s="409"/>
      <c r="W104" s="409"/>
      <c r="X104" s="410"/>
      <c r="Y104" s="132"/>
      <c r="Z104" s="142"/>
      <c r="AA104" s="143"/>
      <c r="AB104" s="142"/>
      <c r="AC104" s="143"/>
      <c r="AD104" s="144"/>
      <c r="AE104" s="143"/>
      <c r="AF104" s="143"/>
      <c r="AG104" s="144"/>
      <c r="AH104" s="128"/>
      <c r="AI104" s="129"/>
      <c r="AL104" s="327"/>
      <c r="AM104" s="328"/>
      <c r="AN104" s="328"/>
      <c r="AO104" s="329"/>
      <c r="AP104" s="330" t="str">
        <f>C90</f>
        <v>船越亘留</v>
      </c>
      <c r="AQ104" s="331"/>
      <c r="AR104" s="331"/>
      <c r="AS104" s="331"/>
      <c r="AT104" s="331"/>
      <c r="AU104" s="332" t="str">
        <f>D90</f>
        <v>土居中学校</v>
      </c>
      <c r="AV104" s="331"/>
      <c r="AW104" s="331"/>
      <c r="AX104" s="331"/>
      <c r="AY104" s="331"/>
      <c r="AZ104" s="333"/>
      <c r="BA104" s="190"/>
      <c r="BB104" s="268">
        <v>15</v>
      </c>
      <c r="BC104" s="268">
        <v>14</v>
      </c>
      <c r="BD104" s="292">
        <v>15</v>
      </c>
      <c r="BE104" s="272"/>
      <c r="BF104" s="105"/>
      <c r="BG104" s="334" t="str">
        <f>AP100</f>
        <v>安井大悟</v>
      </c>
      <c r="BH104" s="335"/>
      <c r="BI104" s="335"/>
      <c r="BJ104" s="335"/>
      <c r="BK104" s="335"/>
      <c r="BL104" s="336" t="str">
        <f>AU100</f>
        <v>新宮中学校</v>
      </c>
      <c r="BM104" s="335"/>
      <c r="BN104" s="335"/>
      <c r="BO104" s="335"/>
      <c r="BP104" s="335"/>
      <c r="BQ104" s="337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</row>
    <row r="105" spans="1:88" ht="12" customHeight="1" thickTop="1" x14ac:dyDescent="0.15">
      <c r="C105" s="80" t="s">
        <v>176</v>
      </c>
      <c r="D105" s="122" t="s">
        <v>123</v>
      </c>
      <c r="E105" s="42">
        <f>IF(S96="","",S96)</f>
        <v>2</v>
      </c>
      <c r="F105" s="40" t="str">
        <f t="shared" si="19"/>
        <v>-</v>
      </c>
      <c r="G105" s="124">
        <f>IF(Q96="","",Q96)</f>
        <v>15</v>
      </c>
      <c r="H105" s="369" t="str">
        <f>IF(J102="","",J102)</f>
        <v>-</v>
      </c>
      <c r="I105" s="41">
        <f>IF(S99="","",S99)</f>
        <v>8</v>
      </c>
      <c r="J105" s="40" t="str">
        <f t="shared" si="20"/>
        <v>-</v>
      </c>
      <c r="K105" s="124">
        <f>IF(Q99="","",Q99)</f>
        <v>15</v>
      </c>
      <c r="L105" s="369" t="str">
        <f>IF(N102="","",N102)</f>
        <v/>
      </c>
      <c r="M105" s="41">
        <f>IF(S102="","",S102)</f>
        <v>10</v>
      </c>
      <c r="N105" s="40" t="str">
        <f>IF(M105="","","-")</f>
        <v>-</v>
      </c>
      <c r="O105" s="124">
        <f>IF(Q102="","",Q102)</f>
        <v>15</v>
      </c>
      <c r="P105" s="369" t="str">
        <f>IF(R102="","",R102)</f>
        <v>-</v>
      </c>
      <c r="Q105" s="374"/>
      <c r="R105" s="375"/>
      <c r="S105" s="375"/>
      <c r="T105" s="382"/>
      <c r="U105" s="411"/>
      <c r="V105" s="412"/>
      <c r="W105" s="412"/>
      <c r="X105" s="413"/>
      <c r="Y105" s="132"/>
      <c r="Z105" s="149">
        <f>COUNTIF(E104:T106,"○")</f>
        <v>0</v>
      </c>
      <c r="AA105" s="83">
        <f>COUNTIF(E104:T106,"×")</f>
        <v>3</v>
      </c>
      <c r="AB105" s="146">
        <f>(IF((E104&gt;G104),1,0))+(IF((E105&gt;G105),1,0))+(IF((E106&gt;G106),1,0))+(IF((I104&gt;K104),1,0))+(IF((I105&gt;K105),1,0))+(IF((I106&gt;K106),1,0))+(IF((M104&gt;O104),1,0))+(IF((M105&gt;O105),1,0))+(IF((M106&gt;O106),1,0))+(IF((Q104&gt;S104),1,0))+(IF((Q105&gt;S105),1,0))+(IF((Q106&gt;S106),1,0))</f>
        <v>0</v>
      </c>
      <c r="AC105" s="147">
        <f>(IF((E104&lt;G104),1,0))+(IF((E105&lt;G105),1,0))+(IF((E106&lt;G106),1,0))+(IF((I104&lt;K104),1,0))+(IF((I105&lt;K105),1,0))+(IF((I106&lt;K106),1,0))+(IF((M104&lt;O104),1,0))+(IF((M105&lt;O105),1,0))+(IF((M106&lt;O106),1,0))+(IF((Q104&lt;S104),1,0))+(IF((Q105&lt;S105),1,0))+(IF((Q106&lt;S106),1,0))</f>
        <v>6</v>
      </c>
      <c r="AD105" s="148">
        <f>AB105-AC105</f>
        <v>-6</v>
      </c>
      <c r="AE105" s="83">
        <f>SUM(E104:E106,I104:I106,M104:M106,Q104:Q106)</f>
        <v>45</v>
      </c>
      <c r="AF105" s="83">
        <f>SUM(G104:G106,K104:K106,O104:O106,S104:S106)</f>
        <v>90</v>
      </c>
      <c r="AG105" s="150">
        <f>AE105-AF105</f>
        <v>-45</v>
      </c>
      <c r="AH105" s="414">
        <f>(Z105-AA105)*1000+(AD105)*100+AG105</f>
        <v>-3645</v>
      </c>
      <c r="AI105" s="415"/>
      <c r="AL105" s="324" t="s">
        <v>158</v>
      </c>
      <c r="AM105" s="325"/>
      <c r="AN105" s="325"/>
      <c r="AO105" s="326"/>
      <c r="AP105" s="338" t="str">
        <f>C101</f>
        <v>村上稜真</v>
      </c>
      <c r="AQ105" s="339"/>
      <c r="AR105" s="339"/>
      <c r="AS105" s="339"/>
      <c r="AT105" s="339"/>
      <c r="AU105" s="340" t="str">
        <f>D101</f>
        <v>土居中学校</v>
      </c>
      <c r="AV105" s="339"/>
      <c r="AW105" s="339"/>
      <c r="AX105" s="339"/>
      <c r="AY105" s="339"/>
      <c r="AZ105" s="341"/>
      <c r="BA105" s="224"/>
      <c r="BB105" s="317">
        <v>9</v>
      </c>
      <c r="BC105" s="317">
        <v>15</v>
      </c>
      <c r="BD105" s="321">
        <v>9</v>
      </c>
      <c r="BE105" s="222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</row>
    <row r="106" spans="1:88" ht="12" customHeight="1" thickBot="1" x14ac:dyDescent="0.2">
      <c r="C106" s="73"/>
      <c r="D106" s="72"/>
      <c r="E106" s="39" t="str">
        <f>IF(S97="","",S97)</f>
        <v/>
      </c>
      <c r="F106" s="37" t="str">
        <f t="shared" si="19"/>
        <v/>
      </c>
      <c r="G106" s="125" t="str">
        <f>IF(Q97="","",Q97)</f>
        <v/>
      </c>
      <c r="H106" s="380" t="str">
        <f>IF(J103="","",J103)</f>
        <v>-</v>
      </c>
      <c r="I106" s="38" t="str">
        <f>IF(S100="","",S100)</f>
        <v/>
      </c>
      <c r="J106" s="37" t="str">
        <f t="shared" si="20"/>
        <v/>
      </c>
      <c r="K106" s="125" t="str">
        <f>IF(Q100="","",Q100)</f>
        <v/>
      </c>
      <c r="L106" s="380" t="str">
        <f>IF(N103="","",N103)</f>
        <v/>
      </c>
      <c r="M106" s="38" t="str">
        <f>IF(S103="","",S103)</f>
        <v/>
      </c>
      <c r="N106" s="37" t="str">
        <f>IF(M106="","","-")</f>
        <v/>
      </c>
      <c r="O106" s="125" t="str">
        <f>IF(Q103="","",Q103)</f>
        <v/>
      </c>
      <c r="P106" s="380" t="str">
        <f>IF(R103="","",R103)</f>
        <v/>
      </c>
      <c r="Q106" s="383"/>
      <c r="R106" s="384"/>
      <c r="S106" s="384"/>
      <c r="T106" s="385"/>
      <c r="U106" s="3">
        <f>Z105</f>
        <v>0</v>
      </c>
      <c r="V106" s="2" t="s">
        <v>10</v>
      </c>
      <c r="W106" s="2">
        <f>AA105</f>
        <v>3</v>
      </c>
      <c r="X106" s="1" t="s">
        <v>7</v>
      </c>
      <c r="Y106" s="132"/>
      <c r="Z106" s="156"/>
      <c r="AA106" s="157"/>
      <c r="AB106" s="156"/>
      <c r="AC106" s="157"/>
      <c r="AD106" s="158"/>
      <c r="AE106" s="157"/>
      <c r="AF106" s="157"/>
      <c r="AG106" s="158"/>
      <c r="AH106" s="130"/>
      <c r="AI106" s="131"/>
      <c r="AL106" s="327"/>
      <c r="AM106" s="328"/>
      <c r="AN106" s="328"/>
      <c r="AO106" s="329"/>
      <c r="AP106" s="330" t="str">
        <f>C102</f>
        <v>玉井源起</v>
      </c>
      <c r="AQ106" s="331"/>
      <c r="AR106" s="331"/>
      <c r="AS106" s="331"/>
      <c r="AT106" s="331"/>
      <c r="AU106" s="332" t="str">
        <f>D102</f>
        <v>土居中学校</v>
      </c>
      <c r="AV106" s="331"/>
      <c r="AW106" s="331"/>
      <c r="AX106" s="331"/>
      <c r="AY106" s="331"/>
      <c r="AZ106" s="333"/>
      <c r="BA106" s="223"/>
      <c r="BB106" s="223"/>
      <c r="BC106" s="222"/>
      <c r="BD106" s="222"/>
      <c r="BE106" s="222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</row>
    <row r="107" spans="1:88" ht="12" customHeight="1" thickBot="1" x14ac:dyDescent="0.25">
      <c r="C107" s="227"/>
      <c r="D107" s="79"/>
      <c r="E107" s="119"/>
      <c r="F107" s="118"/>
      <c r="G107" s="119"/>
      <c r="H107" s="119"/>
      <c r="I107" s="120"/>
      <c r="J107" s="121"/>
      <c r="K107" s="120"/>
      <c r="L107" s="120"/>
      <c r="M107" s="120"/>
      <c r="N107" s="121"/>
      <c r="O107" s="120"/>
      <c r="P107" s="120"/>
      <c r="Q107" s="120"/>
      <c r="R107" s="120"/>
      <c r="S107" s="120"/>
      <c r="T107" s="120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22"/>
      <c r="BB107" s="222"/>
      <c r="BC107" s="222"/>
      <c r="BD107" s="222"/>
      <c r="BE107" s="222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</row>
    <row r="108" spans="1:88" ht="12" customHeight="1" x14ac:dyDescent="0.15">
      <c r="C108" s="419" t="s">
        <v>51</v>
      </c>
      <c r="D108" s="420"/>
      <c r="E108" s="423" t="str">
        <f>C110</f>
        <v>船越瑛太</v>
      </c>
      <c r="F108" s="424"/>
      <c r="G108" s="424"/>
      <c r="H108" s="425"/>
      <c r="I108" s="426" t="str">
        <f>C113</f>
        <v>亀井尋斗</v>
      </c>
      <c r="J108" s="424"/>
      <c r="K108" s="424"/>
      <c r="L108" s="425"/>
      <c r="M108" s="426" t="str">
        <f>C116</f>
        <v>吉富一登</v>
      </c>
      <c r="N108" s="424"/>
      <c r="O108" s="424"/>
      <c r="P108" s="425"/>
      <c r="Q108" s="426" t="str">
        <f>C119</f>
        <v>真鍋颯汰</v>
      </c>
      <c r="R108" s="424"/>
      <c r="S108" s="424"/>
      <c r="T108" s="427"/>
      <c r="U108" s="391" t="s">
        <v>1</v>
      </c>
      <c r="V108" s="392"/>
      <c r="W108" s="392"/>
      <c r="X108" s="393"/>
      <c r="Y108" s="132"/>
      <c r="Z108" s="394" t="s">
        <v>3</v>
      </c>
      <c r="AA108" s="395"/>
      <c r="AB108" s="394" t="s">
        <v>4</v>
      </c>
      <c r="AC108" s="396"/>
      <c r="AD108" s="395"/>
      <c r="AE108" s="397" t="s">
        <v>5</v>
      </c>
      <c r="AF108" s="398"/>
      <c r="AG108" s="399"/>
      <c r="AH108" s="132"/>
      <c r="AI108" s="132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22"/>
      <c r="BB108" s="222"/>
      <c r="BC108" s="222"/>
      <c r="BD108" s="222"/>
      <c r="BE108" s="222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</row>
    <row r="109" spans="1:88" ht="12" customHeight="1" thickBot="1" x14ac:dyDescent="0.2">
      <c r="C109" s="421"/>
      <c r="D109" s="422"/>
      <c r="E109" s="428" t="str">
        <f>C111</f>
        <v>田邊劉飛</v>
      </c>
      <c r="F109" s="429"/>
      <c r="G109" s="429"/>
      <c r="H109" s="430"/>
      <c r="I109" s="431" t="str">
        <f>C114</f>
        <v>續木飛亜</v>
      </c>
      <c r="J109" s="429"/>
      <c r="K109" s="429"/>
      <c r="L109" s="430"/>
      <c r="M109" s="431" t="str">
        <f>C117</f>
        <v>藤田徠聖</v>
      </c>
      <c r="N109" s="429"/>
      <c r="O109" s="429"/>
      <c r="P109" s="430"/>
      <c r="Q109" s="431" t="str">
        <f>C120</f>
        <v>猪川智景</v>
      </c>
      <c r="R109" s="429"/>
      <c r="S109" s="429"/>
      <c r="T109" s="432"/>
      <c r="U109" s="400" t="s">
        <v>2</v>
      </c>
      <c r="V109" s="401"/>
      <c r="W109" s="401"/>
      <c r="X109" s="402"/>
      <c r="Y109" s="132"/>
      <c r="Z109" s="137" t="s">
        <v>6</v>
      </c>
      <c r="AA109" s="138" t="s">
        <v>7</v>
      </c>
      <c r="AB109" s="137" t="s">
        <v>19</v>
      </c>
      <c r="AC109" s="138" t="s">
        <v>8</v>
      </c>
      <c r="AD109" s="139" t="s">
        <v>9</v>
      </c>
      <c r="AE109" s="138" t="s">
        <v>19</v>
      </c>
      <c r="AF109" s="138" t="s">
        <v>8</v>
      </c>
      <c r="AG109" s="139" t="s">
        <v>9</v>
      </c>
      <c r="AH109" s="132"/>
      <c r="AI109" s="132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22"/>
      <c r="BB109" s="222"/>
      <c r="BC109" s="222"/>
      <c r="BD109" s="222"/>
      <c r="BE109" s="222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</row>
    <row r="110" spans="1:88" ht="12" customHeight="1" x14ac:dyDescent="0.15">
      <c r="A110" s="322" t="s">
        <v>203</v>
      </c>
      <c r="B110" s="323"/>
      <c r="C110" s="80" t="s">
        <v>105</v>
      </c>
      <c r="D110" s="75" t="s">
        <v>90</v>
      </c>
      <c r="E110" s="386"/>
      <c r="F110" s="387"/>
      <c r="G110" s="387"/>
      <c r="H110" s="388"/>
      <c r="I110" s="127">
        <v>15</v>
      </c>
      <c r="J110" s="40" t="str">
        <f>IF(I110="","","-")</f>
        <v>-</v>
      </c>
      <c r="K110" s="46">
        <v>12</v>
      </c>
      <c r="L110" s="403" t="str">
        <f>IF(I110&lt;&gt;"",IF(I110&gt;K110,IF(I111&gt;K111,"○",IF(I112&gt;K112,"○","×")),IF(I111&gt;K111,IF(I112&gt;K112,"○","×"),"×")),"")</f>
        <v>○</v>
      </c>
      <c r="M110" s="20">
        <v>15</v>
      </c>
      <c r="N110" s="53" t="str">
        <f t="shared" ref="N110:N115" si="21">IF(M110="","","-")</f>
        <v>-</v>
      </c>
      <c r="O110" s="52">
        <v>11</v>
      </c>
      <c r="P110" s="403" t="str">
        <f>IF(M110&lt;&gt;"",IF(M110&gt;O110,IF(M111&gt;O111,"○",IF(M112&gt;O112,"○","×")),IF(M111&gt;O111,IF(M112&gt;O112,"○","×"),"×")),"")</f>
        <v>○</v>
      </c>
      <c r="Q110" s="55">
        <v>14</v>
      </c>
      <c r="R110" s="53" t="str">
        <f t="shared" ref="R110:R118" si="22">IF(Q110="","","-")</f>
        <v>-</v>
      </c>
      <c r="S110" s="46">
        <v>15</v>
      </c>
      <c r="T110" s="406" t="str">
        <f>IF(Q110&lt;&gt;"",IF(Q110&gt;S110,IF(Q111&gt;S111,"○",IF(Q112&gt;S112,"○","×")),IF(Q111&gt;S111,IF(Q112&gt;S112,"○","×"),"×")),"")</f>
        <v>○</v>
      </c>
      <c r="U110" s="408">
        <f>RANK(AH111,AH111:AH120)</f>
        <v>1</v>
      </c>
      <c r="V110" s="409"/>
      <c r="W110" s="409"/>
      <c r="X110" s="410"/>
      <c r="Y110" s="132"/>
      <c r="Z110" s="149"/>
      <c r="AA110" s="83"/>
      <c r="AB110" s="142"/>
      <c r="AC110" s="143"/>
      <c r="AD110" s="144"/>
      <c r="AE110" s="83"/>
      <c r="AF110" s="83"/>
      <c r="AG110" s="150"/>
      <c r="AH110" s="132"/>
      <c r="AI110" s="132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</row>
    <row r="111" spans="1:88" ht="12" customHeight="1" x14ac:dyDescent="0.15">
      <c r="C111" s="80" t="s">
        <v>104</v>
      </c>
      <c r="D111" s="122" t="s">
        <v>90</v>
      </c>
      <c r="E111" s="389"/>
      <c r="F111" s="375"/>
      <c r="G111" s="375"/>
      <c r="H111" s="376"/>
      <c r="I111" s="20">
        <v>10</v>
      </c>
      <c r="J111" s="40" t="str">
        <f>IF(I111="","","-")</f>
        <v>-</v>
      </c>
      <c r="K111" s="51">
        <v>15</v>
      </c>
      <c r="L111" s="404"/>
      <c r="M111" s="20">
        <v>15</v>
      </c>
      <c r="N111" s="40" t="str">
        <f t="shared" si="21"/>
        <v>-</v>
      </c>
      <c r="O111" s="46">
        <v>14</v>
      </c>
      <c r="P111" s="404"/>
      <c r="Q111" s="20">
        <v>15</v>
      </c>
      <c r="R111" s="40" t="str">
        <f t="shared" si="22"/>
        <v>-</v>
      </c>
      <c r="S111" s="46">
        <v>13</v>
      </c>
      <c r="T111" s="407"/>
      <c r="U111" s="411"/>
      <c r="V111" s="412"/>
      <c r="W111" s="412"/>
      <c r="X111" s="413"/>
      <c r="Y111" s="132"/>
      <c r="Z111" s="149">
        <f>COUNTIF(E110:T112,"○")</f>
        <v>3</v>
      </c>
      <c r="AA111" s="83">
        <f>COUNTIF(E110:T112,"×")</f>
        <v>0</v>
      </c>
      <c r="AB111" s="146">
        <f>(IF((E110&gt;G110),1,0))+(IF((E111&gt;G111),1,0))+(IF((E112&gt;G112),1,0))+(IF((I110&gt;K110),1,0))+(IF((I111&gt;K111),1,0))+(IF((I112&gt;K112),1,0))+(IF((M110&gt;O110),1,0))+(IF((M111&gt;O111),1,0))+(IF((M112&gt;O112),1,0))+(IF((Q110&gt;S110),1,0))+(IF((Q111&gt;S111),1,0))+(IF((Q112&gt;S112),1,0))</f>
        <v>6</v>
      </c>
      <c r="AC111" s="147">
        <f>(IF((E110&lt;G110),1,0))+(IF((E111&lt;G111),1,0))+(IF((E112&lt;G112),1,0))+(IF((I110&lt;K110),1,0))+(IF((I111&lt;K111),1,0))+(IF((I112&lt;K112),1,0))+(IF((M110&lt;O110),1,0))+(IF((M111&lt;O111),1,0))+(IF((M112&lt;O112),1,0))+(IF((Q110&lt;S110),1,0))+(IF((Q111&lt;S111),1,0))+(IF((Q112&lt;S112),1,0))</f>
        <v>2</v>
      </c>
      <c r="AD111" s="148">
        <f>AB111-AC111</f>
        <v>4</v>
      </c>
      <c r="AE111" s="83">
        <f>SUM(E110:E112,I110:I112,M110:M112,Q110:Q112)</f>
        <v>114</v>
      </c>
      <c r="AF111" s="83">
        <f>SUM(G110:G112,K110:K112,O110:O112,S110:S112)</f>
        <v>108</v>
      </c>
      <c r="AG111" s="150">
        <f>AE111-AF111</f>
        <v>6</v>
      </c>
      <c r="AH111" s="414">
        <f>(Z111-AA111)*1000+(AD111)*100+AG111</f>
        <v>3406</v>
      </c>
      <c r="AI111" s="415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</row>
    <row r="112" spans="1:88" ht="12" customHeight="1" thickBot="1" x14ac:dyDescent="0.2">
      <c r="C112" s="77"/>
      <c r="D112" s="250"/>
      <c r="E112" s="390"/>
      <c r="F112" s="378"/>
      <c r="G112" s="378"/>
      <c r="H112" s="379"/>
      <c r="I112" s="26">
        <v>15</v>
      </c>
      <c r="J112" s="40" t="str">
        <f>IF(I112="","","-")</f>
        <v>-</v>
      </c>
      <c r="K112" s="47">
        <v>14</v>
      </c>
      <c r="L112" s="405"/>
      <c r="M112" s="26"/>
      <c r="N112" s="48" t="str">
        <f t="shared" si="21"/>
        <v/>
      </c>
      <c r="O112" s="47"/>
      <c r="P112" s="404"/>
      <c r="Q112" s="26">
        <v>15</v>
      </c>
      <c r="R112" s="48" t="str">
        <f t="shared" si="22"/>
        <v>-</v>
      </c>
      <c r="S112" s="47">
        <v>14</v>
      </c>
      <c r="T112" s="407"/>
      <c r="U112" s="18">
        <f>Z111</f>
        <v>3</v>
      </c>
      <c r="V112" s="17" t="s">
        <v>10</v>
      </c>
      <c r="W112" s="17">
        <f>AA111</f>
        <v>0</v>
      </c>
      <c r="X112" s="16" t="s">
        <v>7</v>
      </c>
      <c r="Y112" s="132"/>
      <c r="Z112" s="149"/>
      <c r="AA112" s="83"/>
      <c r="AB112" s="149"/>
      <c r="AC112" s="83"/>
      <c r="AD112" s="150"/>
      <c r="AE112" s="83"/>
      <c r="AF112" s="83"/>
      <c r="AG112" s="150"/>
      <c r="AH112" s="128"/>
      <c r="AI112" s="129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</row>
    <row r="113" spans="1:88" ht="12" customHeight="1" x14ac:dyDescent="0.15">
      <c r="C113" s="80" t="s">
        <v>112</v>
      </c>
      <c r="D113" s="209" t="s">
        <v>119</v>
      </c>
      <c r="E113" s="42">
        <f>IF(K110="","",K110)</f>
        <v>12</v>
      </c>
      <c r="F113" s="40" t="str">
        <f t="shared" ref="F113:F121" si="23">IF(E113="","","-")</f>
        <v>-</v>
      </c>
      <c r="G113" s="124">
        <f>IF(I110="","",I110)</f>
        <v>15</v>
      </c>
      <c r="H113" s="368" t="str">
        <f>IF(L110="","",IF(L110="○","×",IF(L110="×","○")))</f>
        <v>×</v>
      </c>
      <c r="I113" s="371"/>
      <c r="J113" s="372"/>
      <c r="K113" s="372"/>
      <c r="L113" s="373"/>
      <c r="M113" s="20">
        <v>15</v>
      </c>
      <c r="N113" s="40" t="str">
        <f t="shared" si="21"/>
        <v>-</v>
      </c>
      <c r="O113" s="46">
        <v>12</v>
      </c>
      <c r="P113" s="416" t="str">
        <f>IF(M113&lt;&gt;"",IF(M113&gt;O113,IF(M114&gt;O114,"○",IF(M115&gt;O115,"○","×")),IF(M114&gt;O114,IF(M115&gt;O115,"○","×"),"×")),"")</f>
        <v>×</v>
      </c>
      <c r="Q113" s="20">
        <v>12</v>
      </c>
      <c r="R113" s="40" t="str">
        <f t="shared" si="22"/>
        <v>-</v>
      </c>
      <c r="S113" s="46">
        <v>15</v>
      </c>
      <c r="T113" s="417" t="str">
        <f>IF(Q113&lt;&gt;"",IF(Q113&gt;S113,IF(Q114&gt;S114,"○",IF(Q115&gt;S115,"○","×")),IF(Q114&gt;S114,IF(Q115&gt;S115,"○","×"),"×")),"")</f>
        <v>×</v>
      </c>
      <c r="U113" s="408">
        <f>RANK(AH114,AH111:AH120)</f>
        <v>4</v>
      </c>
      <c r="V113" s="409"/>
      <c r="W113" s="409"/>
      <c r="X113" s="410"/>
      <c r="Y113" s="132"/>
      <c r="Z113" s="142"/>
      <c r="AA113" s="143"/>
      <c r="AB113" s="142"/>
      <c r="AC113" s="143"/>
      <c r="AD113" s="144"/>
      <c r="AE113" s="143"/>
      <c r="AF113" s="143"/>
      <c r="AG113" s="144"/>
      <c r="AH113" s="128"/>
      <c r="AI113" s="129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</row>
    <row r="114" spans="1:88" ht="12" customHeight="1" x14ac:dyDescent="0.15">
      <c r="C114" s="80" t="s">
        <v>113</v>
      </c>
      <c r="D114" s="75" t="s">
        <v>119</v>
      </c>
      <c r="E114" s="42">
        <f>IF(K111="","",K111)</f>
        <v>15</v>
      </c>
      <c r="F114" s="40" t="str">
        <f t="shared" si="23"/>
        <v>-</v>
      </c>
      <c r="G114" s="124">
        <f>IF(I111="","",I111)</f>
        <v>10</v>
      </c>
      <c r="H114" s="369" t="str">
        <f>IF(J111="","",J111)</f>
        <v>-</v>
      </c>
      <c r="I114" s="374"/>
      <c r="J114" s="375"/>
      <c r="K114" s="375"/>
      <c r="L114" s="376"/>
      <c r="M114" s="20">
        <v>13</v>
      </c>
      <c r="N114" s="40" t="str">
        <f t="shared" si="21"/>
        <v>-</v>
      </c>
      <c r="O114" s="46">
        <v>15</v>
      </c>
      <c r="P114" s="404"/>
      <c r="Q114" s="20">
        <v>12</v>
      </c>
      <c r="R114" s="40" t="str">
        <f t="shared" si="22"/>
        <v>-</v>
      </c>
      <c r="S114" s="46">
        <v>15</v>
      </c>
      <c r="T114" s="407"/>
      <c r="U114" s="411"/>
      <c r="V114" s="412"/>
      <c r="W114" s="412"/>
      <c r="X114" s="413"/>
      <c r="Y114" s="132"/>
      <c r="Z114" s="149">
        <f>COUNTIF(E113:T115,"○")</f>
        <v>0</v>
      </c>
      <c r="AA114" s="83">
        <f>COUNTIF(E113:T115,"×")</f>
        <v>3</v>
      </c>
      <c r="AB114" s="146">
        <f>(IF((E113&gt;G113),1,0))+(IF((E114&gt;G114),1,0))+(IF((E115&gt;G115),1,0))+(IF((I113&gt;K113),1,0))+(IF((I114&gt;K114),1,0))+(IF((I115&gt;K115),1,0))+(IF((M113&gt;O113),1,0))+(IF((M114&gt;O114),1,0))+(IF((M115&gt;O115),1,0))+(IF((Q113&gt;S113),1,0))+(IF((Q114&gt;S114),1,0))+(IF((Q115&gt;S115),1,0))</f>
        <v>2</v>
      </c>
      <c r="AC114" s="147">
        <f>(IF((E113&lt;G113),1,0))+(IF((E114&lt;G114),1,0))+(IF((E115&lt;G115),1,0))+(IF((I113&lt;K113),1,0))+(IF((I114&lt;K114),1,0))+(IF((I115&lt;K115),1,0))+(IF((M113&lt;O113),1,0))+(IF((M114&lt;O114),1,0))+(IF((M115&lt;O115),1,0))+(IF((Q113&lt;S113),1,0))+(IF((Q114&lt;S114),1,0))+(IF((Q115&lt;S115),1,0))</f>
        <v>6</v>
      </c>
      <c r="AD114" s="148">
        <f>AB114-AC114</f>
        <v>-4</v>
      </c>
      <c r="AE114" s="83">
        <f>SUM(E113:E115,I113:I115,M113:M115,Q113:Q115)</f>
        <v>105</v>
      </c>
      <c r="AF114" s="83">
        <f>SUM(G113:G115,K113:K115,O113:O115,S113:S115)</f>
        <v>112</v>
      </c>
      <c r="AG114" s="150">
        <f>AE114-AF114</f>
        <v>-7</v>
      </c>
      <c r="AH114" s="414">
        <f>(Z114-AA114)*1000+(AD114)*100+AG114</f>
        <v>-3407</v>
      </c>
      <c r="AI114" s="415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</row>
    <row r="115" spans="1:88" ht="12" customHeight="1" thickBot="1" x14ac:dyDescent="0.2">
      <c r="C115" s="77"/>
      <c r="D115" s="211"/>
      <c r="E115" s="50">
        <f>IF(K112="","",K112)</f>
        <v>14</v>
      </c>
      <c r="F115" s="40" t="str">
        <f t="shared" si="23"/>
        <v>-</v>
      </c>
      <c r="G115" s="49">
        <f>IF(I112="","",I112)</f>
        <v>15</v>
      </c>
      <c r="H115" s="370" t="str">
        <f>IF(J112="","",J112)</f>
        <v>-</v>
      </c>
      <c r="I115" s="377"/>
      <c r="J115" s="378"/>
      <c r="K115" s="378"/>
      <c r="L115" s="379"/>
      <c r="M115" s="26">
        <v>12</v>
      </c>
      <c r="N115" s="40" t="str">
        <f t="shared" si="21"/>
        <v>-</v>
      </c>
      <c r="O115" s="47">
        <v>15</v>
      </c>
      <c r="P115" s="405"/>
      <c r="Q115" s="26"/>
      <c r="R115" s="48" t="str">
        <f t="shared" si="22"/>
        <v/>
      </c>
      <c r="S115" s="47"/>
      <c r="T115" s="418"/>
      <c r="U115" s="18">
        <f>Z114</f>
        <v>0</v>
      </c>
      <c r="V115" s="17" t="s">
        <v>10</v>
      </c>
      <c r="W115" s="17">
        <f>AA114</f>
        <v>3</v>
      </c>
      <c r="X115" s="16" t="s">
        <v>7</v>
      </c>
      <c r="Y115" s="132"/>
      <c r="Z115" s="156"/>
      <c r="AA115" s="157"/>
      <c r="AB115" s="156"/>
      <c r="AC115" s="157"/>
      <c r="AD115" s="158"/>
      <c r="AE115" s="157"/>
      <c r="AF115" s="157"/>
      <c r="AG115" s="158"/>
      <c r="AH115" s="128"/>
      <c r="AI115" s="129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</row>
    <row r="116" spans="1:88" ht="12" customHeight="1" x14ac:dyDescent="0.15">
      <c r="C116" s="76" t="s">
        <v>69</v>
      </c>
      <c r="D116" s="209" t="s">
        <v>56</v>
      </c>
      <c r="E116" s="42">
        <f>IF(O110="","",O110)</f>
        <v>11</v>
      </c>
      <c r="F116" s="43" t="str">
        <f t="shared" si="23"/>
        <v>-</v>
      </c>
      <c r="G116" s="124">
        <f>IF(M110="","",M110)</f>
        <v>15</v>
      </c>
      <c r="H116" s="368" t="str">
        <f>IF(P110="","",IF(P110="○","×",IF(P110="×","○")))</f>
        <v>×</v>
      </c>
      <c r="I116" s="41">
        <f>IF(O113="","",O113)</f>
        <v>12</v>
      </c>
      <c r="J116" s="40" t="str">
        <f t="shared" ref="J116:J121" si="24">IF(I116="","","-")</f>
        <v>-</v>
      </c>
      <c r="K116" s="124">
        <f>IF(M113="","",M113)</f>
        <v>15</v>
      </c>
      <c r="L116" s="368" t="str">
        <f>IF(P113="","",IF(P113="○","×",IF(P113="×","○")))</f>
        <v>○</v>
      </c>
      <c r="M116" s="371"/>
      <c r="N116" s="372"/>
      <c r="O116" s="372"/>
      <c r="P116" s="373"/>
      <c r="Q116" s="20">
        <v>15</v>
      </c>
      <c r="R116" s="40" t="str">
        <f t="shared" si="22"/>
        <v>-</v>
      </c>
      <c r="S116" s="46">
        <v>11</v>
      </c>
      <c r="T116" s="407" t="str">
        <f>IF(Q116&lt;&gt;"",IF(Q116&gt;S116,IF(Q117&gt;S117,"○",IF(Q118&gt;S118,"○","×")),IF(Q117&gt;S117,IF(Q118&gt;S118,"○","×"),"×")),"")</f>
        <v>×</v>
      </c>
      <c r="U116" s="408">
        <f>RANK(AH117,AH111:AH120)</f>
        <v>3</v>
      </c>
      <c r="V116" s="409"/>
      <c r="W116" s="409"/>
      <c r="X116" s="410"/>
      <c r="Y116" s="132"/>
      <c r="Z116" s="149"/>
      <c r="AA116" s="83"/>
      <c r="AB116" s="149"/>
      <c r="AC116" s="83"/>
      <c r="AD116" s="150"/>
      <c r="AE116" s="83"/>
      <c r="AF116" s="83"/>
      <c r="AG116" s="150"/>
      <c r="AH116" s="128"/>
      <c r="AI116" s="129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</row>
    <row r="117" spans="1:88" ht="12" customHeight="1" x14ac:dyDescent="0.15">
      <c r="C117" s="76" t="s">
        <v>68</v>
      </c>
      <c r="D117" s="75" t="s">
        <v>56</v>
      </c>
      <c r="E117" s="42">
        <f>IF(O111="","",O111)</f>
        <v>14</v>
      </c>
      <c r="F117" s="40" t="str">
        <f t="shared" si="23"/>
        <v>-</v>
      </c>
      <c r="G117" s="124">
        <f>IF(M111="","",M111)</f>
        <v>15</v>
      </c>
      <c r="H117" s="369" t="str">
        <f>IF(J114="","",J114)</f>
        <v/>
      </c>
      <c r="I117" s="41">
        <f>IF(O114="","",O114)</f>
        <v>15</v>
      </c>
      <c r="J117" s="40" t="str">
        <f t="shared" si="24"/>
        <v>-</v>
      </c>
      <c r="K117" s="124">
        <f>IF(M114="","",M114)</f>
        <v>13</v>
      </c>
      <c r="L117" s="369" t="str">
        <f>IF(N114="","",N114)</f>
        <v>-</v>
      </c>
      <c r="M117" s="374"/>
      <c r="N117" s="375"/>
      <c r="O117" s="375"/>
      <c r="P117" s="376"/>
      <c r="Q117" s="20">
        <v>9</v>
      </c>
      <c r="R117" s="40" t="str">
        <f t="shared" si="22"/>
        <v>-</v>
      </c>
      <c r="S117" s="46">
        <v>15</v>
      </c>
      <c r="T117" s="407"/>
      <c r="U117" s="411"/>
      <c r="V117" s="412"/>
      <c r="W117" s="412"/>
      <c r="X117" s="413"/>
      <c r="Y117" s="132"/>
      <c r="Z117" s="149">
        <f>COUNTIF(E116:T118,"○")</f>
        <v>1</v>
      </c>
      <c r="AA117" s="83">
        <f>COUNTIF(E116:T118,"×")</f>
        <v>2</v>
      </c>
      <c r="AB117" s="146">
        <f>(IF((E116&gt;G116),1,0))+(IF((E117&gt;G117),1,0))+(IF((E118&gt;G118),1,0))+(IF((I116&gt;K116),1,0))+(IF((I117&gt;K117),1,0))+(IF((I118&gt;K118),1,0))+(IF((M116&gt;O116),1,0))+(IF((M117&gt;O117),1,0))+(IF((M118&gt;O118),1,0))+(IF((Q116&gt;S116),1,0))+(IF((Q117&gt;S117),1,0))+(IF((Q118&gt;S118),1,0))</f>
        <v>3</v>
      </c>
      <c r="AC117" s="147">
        <f>(IF((E116&lt;G116),1,0))+(IF((E117&lt;G117),1,0))+(IF((E118&lt;G118),1,0))+(IF((I116&lt;K116),1,0))+(IF((I117&lt;K117),1,0))+(IF((I118&lt;K118),1,0))+(IF((M116&lt;O116),1,0))+(IF((M117&lt;O117),1,0))+(IF((M118&lt;O118),1,0))+(IF((Q116&lt;S116),1,0))+(IF((Q117&lt;S117),1,0))+(IF((Q118&lt;S118),1,0))</f>
        <v>5</v>
      </c>
      <c r="AD117" s="148">
        <f>AB117-AC117</f>
        <v>-2</v>
      </c>
      <c r="AE117" s="83">
        <f>SUM(E116:E118,I116:I118,M116:M118,Q116:Q118)</f>
        <v>102</v>
      </c>
      <c r="AF117" s="83">
        <f>SUM(G116:G118,K116:K118,O116:O118,S116:S118)</f>
        <v>111</v>
      </c>
      <c r="AG117" s="150">
        <f>AE117-AF117</f>
        <v>-9</v>
      </c>
      <c r="AH117" s="414">
        <f>(Z117-AA117)*1000+(AD117)*100+AG117</f>
        <v>-1209</v>
      </c>
      <c r="AI117" s="415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</row>
    <row r="118" spans="1:88" ht="12" customHeight="1" thickBot="1" x14ac:dyDescent="0.2">
      <c r="C118" s="77"/>
      <c r="D118" s="79"/>
      <c r="E118" s="50" t="str">
        <f>IF(O112="","",O112)</f>
        <v/>
      </c>
      <c r="F118" s="48" t="str">
        <f t="shared" si="23"/>
        <v/>
      </c>
      <c r="G118" s="49" t="str">
        <f>IF(M112="","",M112)</f>
        <v/>
      </c>
      <c r="H118" s="370" t="str">
        <f>IF(J115="","",J115)</f>
        <v/>
      </c>
      <c r="I118" s="54">
        <f>IF(O115="","",O115)</f>
        <v>15</v>
      </c>
      <c r="J118" s="40" t="str">
        <f t="shared" si="24"/>
        <v>-</v>
      </c>
      <c r="K118" s="49">
        <f>IF(M115="","",M115)</f>
        <v>12</v>
      </c>
      <c r="L118" s="370" t="str">
        <f>IF(N115="","",N115)</f>
        <v>-</v>
      </c>
      <c r="M118" s="377"/>
      <c r="N118" s="378"/>
      <c r="O118" s="378"/>
      <c r="P118" s="379"/>
      <c r="Q118" s="26">
        <v>11</v>
      </c>
      <c r="R118" s="40" t="str">
        <f t="shared" si="22"/>
        <v>-</v>
      </c>
      <c r="S118" s="47">
        <v>15</v>
      </c>
      <c r="T118" s="418"/>
      <c r="U118" s="18">
        <f>Z117</f>
        <v>1</v>
      </c>
      <c r="V118" s="17" t="s">
        <v>10</v>
      </c>
      <c r="W118" s="17">
        <f>AA117</f>
        <v>2</v>
      </c>
      <c r="X118" s="16" t="s">
        <v>7</v>
      </c>
      <c r="Y118" s="132"/>
      <c r="Z118" s="149"/>
      <c r="AA118" s="83"/>
      <c r="AB118" s="149"/>
      <c r="AC118" s="83"/>
      <c r="AD118" s="150"/>
      <c r="AE118" s="83"/>
      <c r="AF118" s="83"/>
      <c r="AG118" s="150"/>
      <c r="AH118" s="128"/>
      <c r="AI118" s="129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</row>
    <row r="119" spans="1:88" ht="12" customHeight="1" x14ac:dyDescent="0.15">
      <c r="C119" s="80" t="s">
        <v>67</v>
      </c>
      <c r="D119" s="212" t="s">
        <v>56</v>
      </c>
      <c r="E119" s="42">
        <f>IF(S110="","",S110)</f>
        <v>15</v>
      </c>
      <c r="F119" s="40" t="str">
        <f t="shared" si="23"/>
        <v>-</v>
      </c>
      <c r="G119" s="124">
        <f>IF(Q110="","",Q110)</f>
        <v>14</v>
      </c>
      <c r="H119" s="368" t="str">
        <f>IF(T110="","",IF(T110="○","×",IF(T110="×","○")))</f>
        <v>×</v>
      </c>
      <c r="I119" s="41">
        <f>IF(S113="","",S113)</f>
        <v>15</v>
      </c>
      <c r="J119" s="43" t="str">
        <f t="shared" si="24"/>
        <v>-</v>
      </c>
      <c r="K119" s="124">
        <f>IF(Q113="","",Q113)</f>
        <v>12</v>
      </c>
      <c r="L119" s="368" t="str">
        <f>IF(T113="","",IF(T113="○","×",IF(T113="×","○")))</f>
        <v>○</v>
      </c>
      <c r="M119" s="44">
        <f>IF(S116="","",S116)</f>
        <v>11</v>
      </c>
      <c r="N119" s="40" t="str">
        <f>IF(M119="","","-")</f>
        <v>-</v>
      </c>
      <c r="O119" s="123">
        <f>IF(Q116="","",Q116)</f>
        <v>15</v>
      </c>
      <c r="P119" s="368" t="str">
        <f>IF(T116="","",IF(T116="○","×",IF(T116="×","○")))</f>
        <v>○</v>
      </c>
      <c r="Q119" s="371"/>
      <c r="R119" s="372"/>
      <c r="S119" s="372"/>
      <c r="T119" s="381"/>
      <c r="U119" s="408">
        <f>RANK(AH120,AH111:AH120)</f>
        <v>2</v>
      </c>
      <c r="V119" s="409"/>
      <c r="W119" s="409"/>
      <c r="X119" s="410"/>
      <c r="Y119" s="132"/>
      <c r="Z119" s="142"/>
      <c r="AA119" s="143"/>
      <c r="AB119" s="142"/>
      <c r="AC119" s="143"/>
      <c r="AD119" s="144"/>
      <c r="AE119" s="143"/>
      <c r="AF119" s="143"/>
      <c r="AG119" s="144"/>
      <c r="AH119" s="128"/>
      <c r="AI119" s="129"/>
      <c r="BV119" s="93"/>
      <c r="BW119" s="93"/>
    </row>
    <row r="120" spans="1:88" ht="12" customHeight="1" x14ac:dyDescent="0.15">
      <c r="C120" s="80" t="s">
        <v>66</v>
      </c>
      <c r="D120" s="122" t="s">
        <v>56</v>
      </c>
      <c r="E120" s="42">
        <f>IF(S111="","",S111)</f>
        <v>13</v>
      </c>
      <c r="F120" s="40" t="str">
        <f t="shared" si="23"/>
        <v>-</v>
      </c>
      <c r="G120" s="124">
        <f>IF(Q111="","",Q111)</f>
        <v>15</v>
      </c>
      <c r="H120" s="369" t="str">
        <f>IF(J117="","",J117)</f>
        <v>-</v>
      </c>
      <c r="I120" s="41">
        <f>IF(S114="","",S114)</f>
        <v>15</v>
      </c>
      <c r="J120" s="40" t="str">
        <f t="shared" si="24"/>
        <v>-</v>
      </c>
      <c r="K120" s="124">
        <f>IF(Q114="","",Q114)</f>
        <v>12</v>
      </c>
      <c r="L120" s="369" t="str">
        <f>IF(N117="","",N117)</f>
        <v/>
      </c>
      <c r="M120" s="41">
        <f>IF(S117="","",S117)</f>
        <v>15</v>
      </c>
      <c r="N120" s="40" t="str">
        <f>IF(M120="","","-")</f>
        <v>-</v>
      </c>
      <c r="O120" s="124">
        <f>IF(Q117="","",Q117)</f>
        <v>9</v>
      </c>
      <c r="P120" s="369" t="str">
        <f>IF(R117="","",R117)</f>
        <v>-</v>
      </c>
      <c r="Q120" s="374"/>
      <c r="R120" s="375"/>
      <c r="S120" s="375"/>
      <c r="T120" s="382"/>
      <c r="U120" s="411"/>
      <c r="V120" s="412"/>
      <c r="W120" s="412"/>
      <c r="X120" s="413"/>
      <c r="Y120" s="132"/>
      <c r="Z120" s="149">
        <f>COUNTIF(E119:T121,"○")</f>
        <v>2</v>
      </c>
      <c r="AA120" s="83">
        <f>COUNTIF(E119:T121,"×")</f>
        <v>1</v>
      </c>
      <c r="AB120" s="146">
        <f>(IF((E119&gt;G119),1,0))+(IF((E120&gt;G120),1,0))+(IF((E121&gt;G121),1,0))+(IF((I119&gt;K119),1,0))+(IF((I120&gt;K120),1,0))+(IF((I121&gt;K121),1,0))+(IF((M119&gt;O119),1,0))+(IF((M120&gt;O120),1,0))+(IF((M121&gt;O121),1,0))+(IF((Q119&gt;S119),1,0))+(IF((Q120&gt;S120),1,0))+(IF((Q121&gt;S121),1,0))</f>
        <v>5</v>
      </c>
      <c r="AC120" s="147">
        <f>(IF((E119&lt;G119),1,0))+(IF((E120&lt;G120),1,0))+(IF((E121&lt;G121),1,0))+(IF((I119&lt;K119),1,0))+(IF((I120&lt;K120),1,0))+(IF((I121&lt;K121),1,0))+(IF((M119&lt;O119),1,0))+(IF((M120&lt;O120),1,0))+(IF((M121&lt;O121),1,0))+(IF((Q119&lt;S119),1,0))+(IF((Q120&lt;S120),1,0))+(IF((Q121&lt;S121),1,0))</f>
        <v>3</v>
      </c>
      <c r="AD120" s="148">
        <f>AB120-AC120</f>
        <v>2</v>
      </c>
      <c r="AE120" s="83">
        <f>SUM(E119:E121,I119:I121,M119:M121,Q119:Q121)</f>
        <v>113</v>
      </c>
      <c r="AF120" s="83">
        <f>SUM(G119:G121,K119:K121,O119:O121,S119:S121)</f>
        <v>103</v>
      </c>
      <c r="AG120" s="150">
        <f>AE120-AF120</f>
        <v>10</v>
      </c>
      <c r="AH120" s="414">
        <f>(Z120-AA120)*1000+(AD120)*100+AG120</f>
        <v>1210</v>
      </c>
      <c r="AI120" s="415"/>
      <c r="BV120" s="93"/>
      <c r="BW120" s="93"/>
    </row>
    <row r="121" spans="1:88" ht="12" customHeight="1" thickBot="1" x14ac:dyDescent="0.2">
      <c r="C121" s="73"/>
      <c r="D121" s="72"/>
      <c r="E121" s="39">
        <f>IF(S112="","",S112)</f>
        <v>14</v>
      </c>
      <c r="F121" s="37" t="str">
        <f t="shared" si="23"/>
        <v>-</v>
      </c>
      <c r="G121" s="125">
        <f>IF(Q112="","",Q112)</f>
        <v>15</v>
      </c>
      <c r="H121" s="380" t="str">
        <f>IF(J118="","",J118)</f>
        <v>-</v>
      </c>
      <c r="I121" s="38" t="str">
        <f>IF(S115="","",S115)</f>
        <v/>
      </c>
      <c r="J121" s="37" t="str">
        <f t="shared" si="24"/>
        <v/>
      </c>
      <c r="K121" s="125" t="str">
        <f>IF(Q115="","",Q115)</f>
        <v/>
      </c>
      <c r="L121" s="380" t="str">
        <f>IF(N118="","",N118)</f>
        <v/>
      </c>
      <c r="M121" s="38">
        <f>IF(S118="","",S118)</f>
        <v>15</v>
      </c>
      <c r="N121" s="37" t="str">
        <f>IF(M121="","","-")</f>
        <v>-</v>
      </c>
      <c r="O121" s="125">
        <f>IF(Q118="","",Q118)</f>
        <v>11</v>
      </c>
      <c r="P121" s="380" t="str">
        <f>IF(R118="","",R118)</f>
        <v>-</v>
      </c>
      <c r="Q121" s="383"/>
      <c r="R121" s="384"/>
      <c r="S121" s="384"/>
      <c r="T121" s="385"/>
      <c r="U121" s="3">
        <f>Z120</f>
        <v>2</v>
      </c>
      <c r="V121" s="2" t="s">
        <v>10</v>
      </c>
      <c r="W121" s="2">
        <f>AA120</f>
        <v>1</v>
      </c>
      <c r="X121" s="1" t="s">
        <v>7</v>
      </c>
      <c r="Y121" s="132"/>
      <c r="Z121" s="156"/>
      <c r="AA121" s="157"/>
      <c r="AB121" s="156"/>
      <c r="AC121" s="157"/>
      <c r="AD121" s="158"/>
      <c r="AE121" s="157"/>
      <c r="AF121" s="157"/>
      <c r="AG121" s="158"/>
      <c r="AH121" s="130"/>
      <c r="AI121" s="131"/>
      <c r="BV121" s="93"/>
      <c r="BW121" s="93"/>
    </row>
    <row r="122" spans="1:88" ht="13.05" customHeight="1" x14ac:dyDescent="0.2">
      <c r="C122" s="227"/>
      <c r="D122" s="79"/>
      <c r="E122" s="119"/>
      <c r="F122" s="118"/>
      <c r="G122" s="119"/>
      <c r="H122" s="119"/>
      <c r="I122" s="120"/>
      <c r="J122" s="121"/>
      <c r="K122" s="120"/>
      <c r="L122" s="120"/>
      <c r="M122" s="120"/>
      <c r="N122" s="121"/>
      <c r="O122" s="120"/>
      <c r="P122" s="120"/>
      <c r="Q122" s="120"/>
      <c r="R122" s="120"/>
      <c r="S122" s="120"/>
      <c r="T122" s="120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22"/>
      <c r="AM122" s="222"/>
      <c r="AN122" s="222"/>
      <c r="AO122" s="222"/>
      <c r="AP122" s="222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V122" s="93"/>
      <c r="BW122" s="93"/>
    </row>
    <row r="123" spans="1:88" ht="13.05" customHeight="1" x14ac:dyDescent="0.2">
      <c r="C123" s="227"/>
      <c r="D123" s="79"/>
      <c r="E123" s="119"/>
      <c r="F123" s="118"/>
      <c r="G123" s="119"/>
      <c r="H123" s="119"/>
      <c r="I123" s="120"/>
      <c r="J123" s="121"/>
      <c r="K123" s="120"/>
      <c r="L123" s="120"/>
      <c r="M123" s="120"/>
      <c r="N123" s="121"/>
      <c r="O123" s="120"/>
      <c r="P123" s="120"/>
      <c r="Q123" s="120"/>
      <c r="R123" s="120"/>
      <c r="S123" s="120"/>
      <c r="T123" s="120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22"/>
      <c r="AM123" s="222"/>
      <c r="AN123" s="222"/>
      <c r="AO123" s="222"/>
      <c r="AP123" s="222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V123" s="93"/>
      <c r="BW123" s="93"/>
    </row>
    <row r="124" spans="1:88" s="94" customFormat="1" ht="30" x14ac:dyDescent="0.2">
      <c r="C124" s="350" t="s">
        <v>199</v>
      </c>
      <c r="D124" s="350"/>
      <c r="E124" s="350"/>
      <c r="F124" s="350"/>
      <c r="G124" s="350"/>
      <c r="H124" s="350"/>
      <c r="I124" s="256" t="s">
        <v>197</v>
      </c>
      <c r="J124" s="97"/>
      <c r="L124" s="97"/>
      <c r="M124" s="93"/>
      <c r="N124" s="97"/>
      <c r="O124" s="97"/>
      <c r="P124" s="97"/>
      <c r="Q124" s="97"/>
      <c r="R124" s="93"/>
      <c r="S124" s="97"/>
      <c r="T124" s="97"/>
      <c r="U124" s="104"/>
      <c r="V124" s="97"/>
      <c r="W124" s="97"/>
      <c r="X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5"/>
      <c r="BX124" s="93"/>
      <c r="BY124" s="93"/>
      <c r="BZ124" s="93"/>
      <c r="CA124" s="93"/>
      <c r="CB124" s="93"/>
    </row>
    <row r="125" spans="1:88" s="94" customFormat="1" ht="5.0999999999999996" customHeight="1" thickBot="1" x14ac:dyDescent="0.25">
      <c r="B125" s="93"/>
      <c r="C125" s="99"/>
      <c r="D125" s="103"/>
      <c r="E125" s="103"/>
      <c r="F125" s="103"/>
      <c r="G125" s="103"/>
      <c r="H125" s="103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1"/>
      <c r="T125" s="101"/>
      <c r="U125" s="101"/>
      <c r="V125" s="101"/>
      <c r="W125" s="101"/>
      <c r="X125" s="101"/>
      <c r="Y125" s="100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Y125" s="93"/>
      <c r="BZ125" s="93"/>
      <c r="CA125" s="93"/>
      <c r="CB125" s="93"/>
      <c r="CC125" s="93"/>
    </row>
    <row r="126" spans="1:88" ht="12" customHeight="1" x14ac:dyDescent="0.15">
      <c r="C126" s="419" t="s">
        <v>124</v>
      </c>
      <c r="D126" s="420"/>
      <c r="E126" s="423" t="str">
        <f>C128</f>
        <v>曾我部歓太</v>
      </c>
      <c r="F126" s="424"/>
      <c r="G126" s="424"/>
      <c r="H126" s="425"/>
      <c r="I126" s="426" t="str">
        <f>C131</f>
        <v>佐藤剣志郎</v>
      </c>
      <c r="J126" s="424"/>
      <c r="K126" s="424"/>
      <c r="L126" s="425"/>
      <c r="M126" s="426" t="str">
        <f>C134</f>
        <v>白石蒼晋</v>
      </c>
      <c r="N126" s="424"/>
      <c r="O126" s="424"/>
      <c r="P126" s="425"/>
      <c r="Q126" s="426" t="str">
        <f>C137</f>
        <v>近藤貫汰</v>
      </c>
      <c r="R126" s="424"/>
      <c r="S126" s="424"/>
      <c r="T126" s="427"/>
      <c r="U126" s="391" t="s">
        <v>1</v>
      </c>
      <c r="V126" s="392"/>
      <c r="W126" s="392"/>
      <c r="X126" s="393"/>
      <c r="Y126" s="132"/>
      <c r="Z126" s="394" t="s">
        <v>3</v>
      </c>
      <c r="AA126" s="395"/>
      <c r="AB126" s="394" t="s">
        <v>4</v>
      </c>
      <c r="AC126" s="396"/>
      <c r="AD126" s="395"/>
      <c r="AE126" s="397" t="s">
        <v>5</v>
      </c>
      <c r="AF126" s="398"/>
      <c r="AG126" s="399"/>
      <c r="AH126" s="132"/>
      <c r="AI126" s="132"/>
      <c r="AN126" s="227"/>
      <c r="AO126" s="227"/>
      <c r="AP126" s="227"/>
      <c r="AQ126" s="94"/>
      <c r="AR126" s="94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</row>
    <row r="127" spans="1:88" ht="12" customHeight="1" thickBot="1" x14ac:dyDescent="0.2">
      <c r="C127" s="421"/>
      <c r="D127" s="422"/>
      <c r="E127" s="428" t="str">
        <f>C129</f>
        <v>大島徹之進</v>
      </c>
      <c r="F127" s="429"/>
      <c r="G127" s="429"/>
      <c r="H127" s="430"/>
      <c r="I127" s="431" t="str">
        <f>C132</f>
        <v>森　大成</v>
      </c>
      <c r="J127" s="429"/>
      <c r="K127" s="429"/>
      <c r="L127" s="430"/>
      <c r="M127" s="431" t="str">
        <f>C135</f>
        <v>川田真之</v>
      </c>
      <c r="N127" s="429"/>
      <c r="O127" s="429"/>
      <c r="P127" s="430"/>
      <c r="Q127" s="431" t="str">
        <f>C138</f>
        <v>山内瑞稀</v>
      </c>
      <c r="R127" s="429"/>
      <c r="S127" s="429"/>
      <c r="T127" s="432"/>
      <c r="U127" s="400" t="s">
        <v>2</v>
      </c>
      <c r="V127" s="401"/>
      <c r="W127" s="401"/>
      <c r="X127" s="402"/>
      <c r="Y127" s="132"/>
      <c r="Z127" s="137" t="s">
        <v>6</v>
      </c>
      <c r="AA127" s="138" t="s">
        <v>7</v>
      </c>
      <c r="AB127" s="137" t="s">
        <v>19</v>
      </c>
      <c r="AC127" s="138" t="s">
        <v>8</v>
      </c>
      <c r="AD127" s="139" t="s">
        <v>9</v>
      </c>
      <c r="AE127" s="138" t="s">
        <v>19</v>
      </c>
      <c r="AF127" s="138" t="s">
        <v>8</v>
      </c>
      <c r="AG127" s="139" t="s">
        <v>9</v>
      </c>
      <c r="AH127" s="132"/>
      <c r="AI127" s="132"/>
      <c r="AN127" s="227"/>
      <c r="AO127" s="227"/>
      <c r="AP127" s="227"/>
      <c r="AQ127" s="94"/>
      <c r="AR127" s="94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</row>
    <row r="128" spans="1:88" ht="12" customHeight="1" x14ac:dyDescent="0.15">
      <c r="A128" s="322" t="s">
        <v>203</v>
      </c>
      <c r="B128" s="323"/>
      <c r="C128" s="80" t="s">
        <v>84</v>
      </c>
      <c r="D128" s="75" t="s">
        <v>78</v>
      </c>
      <c r="E128" s="386"/>
      <c r="F128" s="387"/>
      <c r="G128" s="387"/>
      <c r="H128" s="388"/>
      <c r="I128" s="127">
        <v>15</v>
      </c>
      <c r="J128" s="40" t="str">
        <f>IF(I128="","","-")</f>
        <v>-</v>
      </c>
      <c r="K128" s="46">
        <v>6</v>
      </c>
      <c r="L128" s="403" t="str">
        <f>IF(I128&lt;&gt;"",IF(I128&gt;K128,IF(I129&gt;K129,"○",IF(I130&gt;K130,"○","×")),IF(I129&gt;K129,IF(I130&gt;K130,"○","×"),"×")),"")</f>
        <v>○</v>
      </c>
      <c r="M128" s="20">
        <v>15</v>
      </c>
      <c r="N128" s="53" t="str">
        <f t="shared" ref="N128:N133" si="25">IF(M128="","","-")</f>
        <v>-</v>
      </c>
      <c r="O128" s="52">
        <v>8</v>
      </c>
      <c r="P128" s="403" t="str">
        <f>IF(M128&lt;&gt;"",IF(M128&gt;O128,IF(M129&gt;O129,"○",IF(M130&gt;O130,"○","×")),IF(M129&gt;O129,IF(M130&gt;O130,"○","×"),"×")),"")</f>
        <v>○</v>
      </c>
      <c r="Q128" s="55">
        <v>15</v>
      </c>
      <c r="R128" s="53" t="str">
        <f t="shared" ref="R128:R136" si="26">IF(Q128="","","-")</f>
        <v>-</v>
      </c>
      <c r="S128" s="46">
        <v>8</v>
      </c>
      <c r="T128" s="406" t="str">
        <f>IF(Q128&lt;&gt;"",IF(Q128&gt;S128,IF(Q129&gt;S129,"○",IF(Q130&gt;S130,"○","×")),IF(Q129&gt;S129,IF(Q130&gt;S130,"○","×"),"×")),"")</f>
        <v>○</v>
      </c>
      <c r="U128" s="408">
        <f>RANK(AH129,AH129:AH138)</f>
        <v>1</v>
      </c>
      <c r="V128" s="409"/>
      <c r="W128" s="409"/>
      <c r="X128" s="410"/>
      <c r="Y128" s="132"/>
      <c r="Z128" s="149"/>
      <c r="AA128" s="83"/>
      <c r="AB128" s="142"/>
      <c r="AC128" s="143"/>
      <c r="AD128" s="144"/>
      <c r="AE128" s="83"/>
      <c r="AF128" s="83"/>
      <c r="AG128" s="150"/>
      <c r="AH128" s="132"/>
      <c r="AI128" s="132"/>
      <c r="AN128" s="216"/>
      <c r="AO128" s="216"/>
      <c r="AP128" s="216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</row>
    <row r="129" spans="1:75" ht="12" customHeight="1" thickBot="1" x14ac:dyDescent="0.2">
      <c r="C129" s="80" t="s">
        <v>83</v>
      </c>
      <c r="D129" s="220" t="s">
        <v>78</v>
      </c>
      <c r="E129" s="389"/>
      <c r="F129" s="375"/>
      <c r="G129" s="375"/>
      <c r="H129" s="376"/>
      <c r="I129" s="20">
        <v>15</v>
      </c>
      <c r="J129" s="40" t="str">
        <f>IF(I129="","","-")</f>
        <v>-</v>
      </c>
      <c r="K129" s="51">
        <v>5</v>
      </c>
      <c r="L129" s="404"/>
      <c r="M129" s="20">
        <v>15</v>
      </c>
      <c r="N129" s="40" t="str">
        <f t="shared" si="25"/>
        <v>-</v>
      </c>
      <c r="O129" s="46">
        <v>3</v>
      </c>
      <c r="P129" s="404"/>
      <c r="Q129" s="20">
        <v>15</v>
      </c>
      <c r="R129" s="40" t="str">
        <f t="shared" si="26"/>
        <v>-</v>
      </c>
      <c r="S129" s="46">
        <v>1</v>
      </c>
      <c r="T129" s="407"/>
      <c r="U129" s="411"/>
      <c r="V129" s="412"/>
      <c r="W129" s="412"/>
      <c r="X129" s="413"/>
      <c r="Y129" s="132"/>
      <c r="Z129" s="149">
        <f>COUNTIF(E128:T130,"○")</f>
        <v>3</v>
      </c>
      <c r="AA129" s="83">
        <f>COUNTIF(E128:T130,"×")</f>
        <v>0</v>
      </c>
      <c r="AB129" s="146">
        <f>(IF((E128&gt;G128),1,0))+(IF((E129&gt;G129),1,0))+(IF((E130&gt;G130),1,0))+(IF((I128&gt;K128),1,0))+(IF((I129&gt;K129),1,0))+(IF((I130&gt;K130),1,0))+(IF((M128&gt;O128),1,0))+(IF((M129&gt;O129),1,0))+(IF((M130&gt;O130),1,0))+(IF((Q128&gt;S128),1,0))+(IF((Q129&gt;S129),1,0))+(IF((Q130&gt;S130),1,0))</f>
        <v>6</v>
      </c>
      <c r="AC129" s="147">
        <f>(IF((E128&lt;G128),1,0))+(IF((E129&lt;G129),1,0))+(IF((E130&lt;G130),1,0))+(IF((I128&lt;K128),1,0))+(IF((I129&lt;K129),1,0))+(IF((I130&lt;K130),1,0))+(IF((M128&lt;O128),1,0))+(IF((M129&lt;O129),1,0))+(IF((M130&lt;O130),1,0))+(IF((Q128&lt;S128),1,0))+(IF((Q129&lt;S129),1,0))+(IF((Q130&lt;S130),1,0))</f>
        <v>0</v>
      </c>
      <c r="AD129" s="148">
        <f>AB129-AC129</f>
        <v>6</v>
      </c>
      <c r="AE129" s="83">
        <f>SUM(E128:E130,I128:I130,M128:M130,Q128:Q130)</f>
        <v>90</v>
      </c>
      <c r="AF129" s="83">
        <f>SUM(G128:G130,K128:K130,O128:O130,S128:S130)</f>
        <v>31</v>
      </c>
      <c r="AG129" s="150">
        <f>AE129-AF129</f>
        <v>59</v>
      </c>
      <c r="AH129" s="414">
        <f>(Z129-AA129)*1000+(AD129)*100+AG129</f>
        <v>3659</v>
      </c>
      <c r="AI129" s="415"/>
      <c r="AM129" s="324" t="s">
        <v>24</v>
      </c>
      <c r="AN129" s="325"/>
      <c r="AO129" s="325"/>
      <c r="AP129" s="326"/>
      <c r="AQ129" s="346" t="str">
        <f>C128</f>
        <v>曾我部歓太</v>
      </c>
      <c r="AR129" s="347"/>
      <c r="AS129" s="347"/>
      <c r="AT129" s="347"/>
      <c r="AU129" s="347"/>
      <c r="AV129" s="348" t="str">
        <f>D128</f>
        <v>新宮中学校</v>
      </c>
      <c r="AW129" s="347"/>
      <c r="AX129" s="347"/>
      <c r="AY129" s="347"/>
      <c r="AZ129" s="347"/>
      <c r="BA129" s="349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</row>
    <row r="130" spans="1:75" ht="12" customHeight="1" thickTop="1" thickBot="1" x14ac:dyDescent="0.2">
      <c r="C130" s="77"/>
      <c r="D130" s="117"/>
      <c r="E130" s="390"/>
      <c r="F130" s="378"/>
      <c r="G130" s="378"/>
      <c r="H130" s="379"/>
      <c r="I130" s="26"/>
      <c r="J130" s="40" t="str">
        <f>IF(I130="","","-")</f>
        <v/>
      </c>
      <c r="K130" s="47"/>
      <c r="L130" s="405"/>
      <c r="M130" s="26"/>
      <c r="N130" s="48" t="str">
        <f t="shared" si="25"/>
        <v/>
      </c>
      <c r="O130" s="47"/>
      <c r="P130" s="404"/>
      <c r="Q130" s="26"/>
      <c r="R130" s="48" t="str">
        <f t="shared" si="26"/>
        <v/>
      </c>
      <c r="S130" s="47"/>
      <c r="T130" s="407"/>
      <c r="U130" s="18">
        <f>Z129</f>
        <v>3</v>
      </c>
      <c r="V130" s="17" t="s">
        <v>10</v>
      </c>
      <c r="W130" s="17">
        <f>AA129</f>
        <v>0</v>
      </c>
      <c r="X130" s="16" t="s">
        <v>7</v>
      </c>
      <c r="Y130" s="132"/>
      <c r="Z130" s="149"/>
      <c r="AA130" s="83"/>
      <c r="AB130" s="149"/>
      <c r="AC130" s="83"/>
      <c r="AD130" s="150"/>
      <c r="AE130" s="83"/>
      <c r="AF130" s="83"/>
      <c r="AG130" s="150"/>
      <c r="AH130" s="128"/>
      <c r="AI130" s="129"/>
      <c r="AM130" s="327"/>
      <c r="AN130" s="328"/>
      <c r="AO130" s="328"/>
      <c r="AP130" s="329"/>
      <c r="AQ130" s="364" t="str">
        <f>C129</f>
        <v>大島徹之進</v>
      </c>
      <c r="AR130" s="365"/>
      <c r="AS130" s="365"/>
      <c r="AT130" s="365"/>
      <c r="AU130" s="365"/>
      <c r="AV130" s="366" t="str">
        <f>D129</f>
        <v>新宮中学校</v>
      </c>
      <c r="AW130" s="365"/>
      <c r="AX130" s="365"/>
      <c r="AY130" s="365"/>
      <c r="AZ130" s="365"/>
      <c r="BA130" s="367"/>
      <c r="BB130" s="271"/>
      <c r="BC130" s="315">
        <v>15</v>
      </c>
      <c r="BD130" s="316">
        <v>15</v>
      </c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</row>
    <row r="131" spans="1:75" ht="12" customHeight="1" thickTop="1" x14ac:dyDescent="0.15">
      <c r="C131" s="80" t="s">
        <v>61</v>
      </c>
      <c r="D131" s="209" t="s">
        <v>56</v>
      </c>
      <c r="E131" s="42">
        <f>IF(K128="","",K128)</f>
        <v>6</v>
      </c>
      <c r="F131" s="40" t="str">
        <f t="shared" ref="F131:F139" si="27">IF(E131="","","-")</f>
        <v>-</v>
      </c>
      <c r="G131" s="124">
        <f>IF(I128="","",I128)</f>
        <v>15</v>
      </c>
      <c r="H131" s="368" t="str">
        <f>IF(L128="","",IF(L128="○","×",IF(L128="×","○")))</f>
        <v>×</v>
      </c>
      <c r="I131" s="371"/>
      <c r="J131" s="372"/>
      <c r="K131" s="372"/>
      <c r="L131" s="373"/>
      <c r="M131" s="20">
        <v>11</v>
      </c>
      <c r="N131" s="40" t="str">
        <f t="shared" si="25"/>
        <v>-</v>
      </c>
      <c r="O131" s="46">
        <v>15</v>
      </c>
      <c r="P131" s="416" t="str">
        <f>IF(M131&lt;&gt;"",IF(M131&gt;O131,IF(M132&gt;O132,"○",IF(M133&gt;O133,"○","×")),IF(M132&gt;O132,IF(M133&gt;O133,"○","×"),"×")),"")</f>
        <v>×</v>
      </c>
      <c r="Q131" s="20">
        <v>10</v>
      </c>
      <c r="R131" s="40" t="str">
        <f t="shared" si="26"/>
        <v>-</v>
      </c>
      <c r="S131" s="46">
        <v>15</v>
      </c>
      <c r="T131" s="417" t="str">
        <f>IF(Q131&lt;&gt;"",IF(Q131&gt;S131,IF(Q132&gt;S132,"○",IF(Q133&gt;S133,"○","×")),IF(Q132&gt;S132,IF(Q133&gt;S133,"○","×"),"×")),"")</f>
        <v>×</v>
      </c>
      <c r="U131" s="408">
        <f>RANK(AH132,AH129:AH138)</f>
        <v>4</v>
      </c>
      <c r="V131" s="409"/>
      <c r="W131" s="409"/>
      <c r="X131" s="410"/>
      <c r="Y131" s="132"/>
      <c r="Z131" s="142"/>
      <c r="AA131" s="143"/>
      <c r="AB131" s="142"/>
      <c r="AC131" s="143"/>
      <c r="AD131" s="144"/>
      <c r="AE131" s="143"/>
      <c r="AF131" s="143"/>
      <c r="AG131" s="144"/>
      <c r="AH131" s="128"/>
      <c r="AI131" s="129"/>
      <c r="AM131" s="324" t="s">
        <v>22</v>
      </c>
      <c r="AN131" s="325"/>
      <c r="AO131" s="325"/>
      <c r="AP131" s="326"/>
      <c r="AQ131" s="346" t="str">
        <f>C149</f>
        <v>大西凌聖</v>
      </c>
      <c r="AR131" s="347"/>
      <c r="AS131" s="347"/>
      <c r="AT131" s="347"/>
      <c r="AU131" s="347"/>
      <c r="AV131" s="348" t="str">
        <f>D149</f>
        <v>新宮中学校</v>
      </c>
      <c r="AW131" s="347"/>
      <c r="AX131" s="347"/>
      <c r="AY131" s="347"/>
      <c r="AZ131" s="347"/>
      <c r="BA131" s="349"/>
      <c r="BB131" s="232"/>
      <c r="BC131" s="317">
        <v>14</v>
      </c>
      <c r="BD131" s="321">
        <v>14</v>
      </c>
      <c r="BE131" s="231"/>
      <c r="BF131" s="105"/>
      <c r="BG131" s="107" t="s">
        <v>187</v>
      </c>
      <c r="BH131" s="100"/>
      <c r="BO131" s="106"/>
      <c r="BP131" s="106"/>
      <c r="BQ131" s="106"/>
      <c r="BS131" s="93"/>
      <c r="BT131" s="93"/>
      <c r="BU131" s="93"/>
      <c r="BV131" s="93"/>
      <c r="BW131" s="93"/>
    </row>
    <row r="132" spans="1:75" ht="12" customHeight="1" thickBot="1" x14ac:dyDescent="0.2">
      <c r="C132" s="80" t="s">
        <v>60</v>
      </c>
      <c r="D132" s="75" t="s">
        <v>56</v>
      </c>
      <c r="E132" s="42">
        <f>IF(K129="","",K129)</f>
        <v>5</v>
      </c>
      <c r="F132" s="40" t="str">
        <f t="shared" si="27"/>
        <v>-</v>
      </c>
      <c r="G132" s="124">
        <f>IF(I129="","",I129)</f>
        <v>15</v>
      </c>
      <c r="H132" s="369" t="str">
        <f>IF(J129="","",J129)</f>
        <v>-</v>
      </c>
      <c r="I132" s="374"/>
      <c r="J132" s="375"/>
      <c r="K132" s="375"/>
      <c r="L132" s="376"/>
      <c r="M132" s="20">
        <v>5</v>
      </c>
      <c r="N132" s="40" t="str">
        <f t="shared" si="25"/>
        <v>-</v>
      </c>
      <c r="O132" s="46">
        <v>15</v>
      </c>
      <c r="P132" s="404"/>
      <c r="Q132" s="20">
        <v>5</v>
      </c>
      <c r="R132" s="40" t="str">
        <f t="shared" si="26"/>
        <v>-</v>
      </c>
      <c r="S132" s="46">
        <v>15</v>
      </c>
      <c r="T132" s="407"/>
      <c r="U132" s="411"/>
      <c r="V132" s="412"/>
      <c r="W132" s="412"/>
      <c r="X132" s="413"/>
      <c r="Y132" s="132"/>
      <c r="Z132" s="149">
        <f>COUNTIF(E131:T133,"○")</f>
        <v>0</v>
      </c>
      <c r="AA132" s="83">
        <f>COUNTIF(E131:T133,"×")</f>
        <v>3</v>
      </c>
      <c r="AB132" s="146">
        <f>(IF((E131&gt;G131),1,0))+(IF((E132&gt;G132),1,0))+(IF((E133&gt;G133),1,0))+(IF((I131&gt;K131),1,0))+(IF((I132&gt;K132),1,0))+(IF((I133&gt;K133),1,0))+(IF((M131&gt;O131),1,0))+(IF((M132&gt;O132),1,0))+(IF((M133&gt;O133),1,0))+(IF((Q131&gt;S131),1,0))+(IF((Q132&gt;S132),1,0))+(IF((Q133&gt;S133),1,0))</f>
        <v>0</v>
      </c>
      <c r="AC132" s="147">
        <f>(IF((E131&lt;G131),1,0))+(IF((E132&lt;G132),1,0))+(IF((E133&lt;G133),1,0))+(IF((I131&lt;K131),1,0))+(IF((I132&lt;K132),1,0))+(IF((I133&lt;K133),1,0))+(IF((M131&lt;O131),1,0))+(IF((M132&lt;O132),1,0))+(IF((M133&lt;O133),1,0))+(IF((Q131&lt;S131),1,0))+(IF((Q132&lt;S132),1,0))+(IF((Q133&lt;S133),1,0))</f>
        <v>6</v>
      </c>
      <c r="AD132" s="148">
        <f>AB132-AC132</f>
        <v>-6</v>
      </c>
      <c r="AE132" s="83">
        <f>SUM(E131:E133,I131:I133,M131:M133,Q131:Q133)</f>
        <v>42</v>
      </c>
      <c r="AF132" s="83">
        <f>SUM(G131:G133,K131:K133,O131:O133,S131:S133)</f>
        <v>90</v>
      </c>
      <c r="AG132" s="150">
        <f>AE132-AF132</f>
        <v>-48</v>
      </c>
      <c r="AH132" s="414">
        <f>(Z132-AA132)*1000+(AD132)*100+AG132</f>
        <v>-3648</v>
      </c>
      <c r="AI132" s="415"/>
      <c r="AM132" s="327"/>
      <c r="AN132" s="328"/>
      <c r="AO132" s="328"/>
      <c r="AP132" s="329"/>
      <c r="AQ132" s="364" t="str">
        <f>C150</f>
        <v>小松奏太</v>
      </c>
      <c r="AR132" s="365"/>
      <c r="AS132" s="365"/>
      <c r="AT132" s="365"/>
      <c r="AU132" s="365"/>
      <c r="AV132" s="366" t="str">
        <f>D150</f>
        <v>新宮中学校</v>
      </c>
      <c r="AW132" s="365"/>
      <c r="AX132" s="365"/>
      <c r="AY132" s="365"/>
      <c r="AZ132" s="365"/>
      <c r="BA132" s="367"/>
      <c r="BC132" s="190"/>
      <c r="BD132" s="268">
        <v>6</v>
      </c>
      <c r="BE132" s="269">
        <v>12</v>
      </c>
      <c r="BF132" s="294"/>
      <c r="BG132" s="346" t="str">
        <f>AQ135</f>
        <v>白石泰雅</v>
      </c>
      <c r="BH132" s="347"/>
      <c r="BI132" s="347"/>
      <c r="BJ132" s="347"/>
      <c r="BK132" s="347"/>
      <c r="BL132" s="348" t="str">
        <f>AV135</f>
        <v>百鬼組</v>
      </c>
      <c r="BM132" s="347"/>
      <c r="BN132" s="347"/>
      <c r="BO132" s="347"/>
      <c r="BP132" s="347"/>
      <c r="BQ132" s="349"/>
      <c r="BS132" s="93"/>
      <c r="BT132" s="93"/>
      <c r="BU132" s="93"/>
      <c r="BV132" s="93"/>
      <c r="BW132" s="93"/>
    </row>
    <row r="133" spans="1:75" ht="12" customHeight="1" thickTop="1" thickBot="1" x14ac:dyDescent="0.2">
      <c r="C133" s="77"/>
      <c r="D133" s="211"/>
      <c r="E133" s="50" t="str">
        <f>IF(K130="","",K130)</f>
        <v/>
      </c>
      <c r="F133" s="40" t="str">
        <f t="shared" si="27"/>
        <v/>
      </c>
      <c r="G133" s="49" t="str">
        <f>IF(I130="","",I130)</f>
        <v/>
      </c>
      <c r="H133" s="370" t="str">
        <f>IF(J130="","",J130)</f>
        <v/>
      </c>
      <c r="I133" s="377"/>
      <c r="J133" s="378"/>
      <c r="K133" s="378"/>
      <c r="L133" s="379"/>
      <c r="M133" s="26"/>
      <c r="N133" s="40" t="str">
        <f t="shared" si="25"/>
        <v/>
      </c>
      <c r="O133" s="47"/>
      <c r="P133" s="405"/>
      <c r="Q133" s="26"/>
      <c r="R133" s="48" t="str">
        <f t="shared" si="26"/>
        <v/>
      </c>
      <c r="S133" s="47"/>
      <c r="T133" s="418"/>
      <c r="U133" s="18">
        <f>Z132</f>
        <v>0</v>
      </c>
      <c r="V133" s="17" t="s">
        <v>10</v>
      </c>
      <c r="W133" s="17">
        <f>AA132</f>
        <v>3</v>
      </c>
      <c r="X133" s="16" t="s">
        <v>7</v>
      </c>
      <c r="Y133" s="132"/>
      <c r="Z133" s="156"/>
      <c r="AA133" s="157"/>
      <c r="AB133" s="156"/>
      <c r="AC133" s="157"/>
      <c r="AD133" s="158"/>
      <c r="AE133" s="157"/>
      <c r="AF133" s="157"/>
      <c r="AG133" s="158"/>
      <c r="AH133" s="128"/>
      <c r="AI133" s="129"/>
      <c r="AM133" s="324" t="s">
        <v>21</v>
      </c>
      <c r="AN133" s="325"/>
      <c r="AO133" s="325"/>
      <c r="AP133" s="326"/>
      <c r="AQ133" s="346" t="str">
        <f>C137</f>
        <v>近藤貫汰</v>
      </c>
      <c r="AR133" s="347"/>
      <c r="AS133" s="347"/>
      <c r="AT133" s="347"/>
      <c r="AU133" s="347"/>
      <c r="AV133" s="348" t="str">
        <f>D137</f>
        <v>土居中学校</v>
      </c>
      <c r="AW133" s="347"/>
      <c r="AX133" s="347"/>
      <c r="AY133" s="347"/>
      <c r="AZ133" s="347"/>
      <c r="BA133" s="349"/>
      <c r="BC133" s="224"/>
      <c r="BD133" s="268">
        <v>15</v>
      </c>
      <c r="BE133" s="292">
        <v>15</v>
      </c>
      <c r="BF133" s="105"/>
      <c r="BG133" s="342" t="str">
        <f>AQ136</f>
        <v>星川秦輝</v>
      </c>
      <c r="BH133" s="343"/>
      <c r="BI133" s="343"/>
      <c r="BJ133" s="343"/>
      <c r="BK133" s="343"/>
      <c r="BL133" s="344" t="str">
        <f>AV136</f>
        <v>百鬼組</v>
      </c>
      <c r="BM133" s="343"/>
      <c r="BN133" s="343"/>
      <c r="BO133" s="343"/>
      <c r="BP133" s="343"/>
      <c r="BQ133" s="345"/>
      <c r="BS133" s="93"/>
      <c r="BT133" s="93"/>
      <c r="BU133" s="93"/>
      <c r="BV133" s="93"/>
      <c r="BW133" s="93"/>
    </row>
    <row r="134" spans="1:75" ht="12" customHeight="1" thickBot="1" x14ac:dyDescent="0.25">
      <c r="C134" s="76" t="s">
        <v>63</v>
      </c>
      <c r="D134" s="209" t="s">
        <v>56</v>
      </c>
      <c r="E134" s="42">
        <f>IF(O128="","",O128)</f>
        <v>8</v>
      </c>
      <c r="F134" s="43" t="str">
        <f t="shared" si="27"/>
        <v>-</v>
      </c>
      <c r="G134" s="124">
        <f>IF(M128="","",M128)</f>
        <v>15</v>
      </c>
      <c r="H134" s="368" t="str">
        <f>IF(P128="","",IF(P128="○","×",IF(P128="×","○")))</f>
        <v>×</v>
      </c>
      <c r="I134" s="41">
        <f>IF(O131="","",O131)</f>
        <v>15</v>
      </c>
      <c r="J134" s="40" t="str">
        <f t="shared" ref="J134:J139" si="28">IF(I134="","","-")</f>
        <v>-</v>
      </c>
      <c r="K134" s="124">
        <f>IF(M131="","",M131)</f>
        <v>11</v>
      </c>
      <c r="L134" s="368" t="str">
        <f>IF(P131="","",IF(P131="○","×",IF(P131="×","○")))</f>
        <v>○</v>
      </c>
      <c r="M134" s="371"/>
      <c r="N134" s="372"/>
      <c r="O134" s="372"/>
      <c r="P134" s="373"/>
      <c r="Q134" s="20">
        <v>15</v>
      </c>
      <c r="R134" s="40" t="str">
        <f t="shared" si="26"/>
        <v>-</v>
      </c>
      <c r="S134" s="46">
        <v>14</v>
      </c>
      <c r="T134" s="407" t="str">
        <f>IF(Q134&lt;&gt;"",IF(Q134&gt;S134,IF(Q135&gt;S135,"○",IF(Q136&gt;S136,"○","×")),IF(Q135&gt;S135,IF(Q136&gt;S136,"○","×"),"×")),"")</f>
        <v>×</v>
      </c>
      <c r="U134" s="408">
        <f>RANK(AH135,AH129:AH138)</f>
        <v>3</v>
      </c>
      <c r="V134" s="409"/>
      <c r="W134" s="409"/>
      <c r="X134" s="410"/>
      <c r="Y134" s="132"/>
      <c r="Z134" s="149"/>
      <c r="AA134" s="83"/>
      <c r="AB134" s="149"/>
      <c r="AC134" s="83"/>
      <c r="AD134" s="150"/>
      <c r="AE134" s="83"/>
      <c r="AF134" s="83"/>
      <c r="AG134" s="150"/>
      <c r="AH134" s="128"/>
      <c r="AI134" s="129"/>
      <c r="AM134" s="327"/>
      <c r="AN134" s="328"/>
      <c r="AO134" s="328"/>
      <c r="AP134" s="329"/>
      <c r="AQ134" s="364" t="str">
        <f>C138</f>
        <v>山内瑞稀</v>
      </c>
      <c r="AR134" s="365"/>
      <c r="AS134" s="365"/>
      <c r="AT134" s="365"/>
      <c r="AU134" s="365"/>
      <c r="AV134" s="366" t="str">
        <f>D138</f>
        <v>土居中学校</v>
      </c>
      <c r="AW134" s="365"/>
      <c r="AX134" s="365"/>
      <c r="AY134" s="365"/>
      <c r="AZ134" s="365"/>
      <c r="BA134" s="367"/>
      <c r="BB134" s="230"/>
      <c r="BC134" s="307">
        <v>5</v>
      </c>
      <c r="BD134" s="308">
        <v>5</v>
      </c>
      <c r="BE134" s="293"/>
      <c r="BF134" s="105"/>
      <c r="BG134" s="107" t="s">
        <v>188</v>
      </c>
      <c r="BH134" s="221"/>
      <c r="BI134" s="221"/>
      <c r="BJ134" s="221"/>
      <c r="BK134" s="221"/>
      <c r="BL134" s="221"/>
      <c r="BM134" s="221"/>
      <c r="BN134" s="221"/>
      <c r="BO134" s="221"/>
      <c r="BS134" s="93"/>
      <c r="BT134" s="93"/>
      <c r="BU134" s="93"/>
      <c r="BV134" s="93"/>
      <c r="BW134" s="93"/>
    </row>
    <row r="135" spans="1:75" ht="12" customHeight="1" thickTop="1" thickBot="1" x14ac:dyDescent="0.2">
      <c r="C135" s="76" t="s">
        <v>62</v>
      </c>
      <c r="D135" s="75" t="s">
        <v>56</v>
      </c>
      <c r="E135" s="42">
        <f>IF(O129="","",O129)</f>
        <v>3</v>
      </c>
      <c r="F135" s="40" t="str">
        <f t="shared" si="27"/>
        <v>-</v>
      </c>
      <c r="G135" s="124">
        <f>IF(M129="","",M129)</f>
        <v>15</v>
      </c>
      <c r="H135" s="369" t="str">
        <f>IF(J132="","",J132)</f>
        <v/>
      </c>
      <c r="I135" s="41">
        <f>IF(O132="","",O132)</f>
        <v>15</v>
      </c>
      <c r="J135" s="40" t="str">
        <f t="shared" si="28"/>
        <v>-</v>
      </c>
      <c r="K135" s="124">
        <f>IF(M132="","",M132)</f>
        <v>5</v>
      </c>
      <c r="L135" s="369" t="str">
        <f>IF(N132="","",N132)</f>
        <v>-</v>
      </c>
      <c r="M135" s="374"/>
      <c r="N135" s="375"/>
      <c r="O135" s="375"/>
      <c r="P135" s="376"/>
      <c r="Q135" s="20">
        <v>12</v>
      </c>
      <c r="R135" s="40" t="str">
        <f t="shared" si="26"/>
        <v>-</v>
      </c>
      <c r="S135" s="46">
        <v>15</v>
      </c>
      <c r="T135" s="407"/>
      <c r="U135" s="411"/>
      <c r="V135" s="412"/>
      <c r="W135" s="412"/>
      <c r="X135" s="413"/>
      <c r="Y135" s="132"/>
      <c r="Z135" s="149">
        <f>COUNTIF(E134:T136,"○")</f>
        <v>1</v>
      </c>
      <c r="AA135" s="83">
        <f>COUNTIF(E134:T136,"×")</f>
        <v>2</v>
      </c>
      <c r="AB135" s="146">
        <f>(IF((E134&gt;G134),1,0))+(IF((E135&gt;G135),1,0))+(IF((E136&gt;G136),1,0))+(IF((I134&gt;K134),1,0))+(IF((I135&gt;K135),1,0))+(IF((I136&gt;K136),1,0))+(IF((M134&gt;O134),1,0))+(IF((M135&gt;O135),1,0))+(IF((M136&gt;O136),1,0))+(IF((Q134&gt;S134),1,0))+(IF((Q135&gt;S135),1,0))+(IF((Q136&gt;S136),1,0))</f>
        <v>3</v>
      </c>
      <c r="AC135" s="147">
        <f>(IF((E134&lt;G134),1,0))+(IF((E135&lt;G135),1,0))+(IF((E136&lt;G136),1,0))+(IF((I134&lt;K134),1,0))+(IF((I135&lt;K135),1,0))+(IF((I136&lt;K136),1,0))+(IF((M134&lt;O134),1,0))+(IF((M135&lt;O135),1,0))+(IF((M136&lt;O136),1,0))+(IF((Q134&lt;S134),1,0))+(IF((Q135&lt;S135),1,0))+(IF((Q136&lt;S136),1,0))</f>
        <v>4</v>
      </c>
      <c r="AD135" s="148">
        <f>AB135-AC135</f>
        <v>-1</v>
      </c>
      <c r="AE135" s="83">
        <f>SUM(E134:E136,I134:I136,M134:M136,Q134:Q136)</f>
        <v>78</v>
      </c>
      <c r="AF135" s="83">
        <f>SUM(G134:G136,K134:K136,O134:O136,S134:S136)</f>
        <v>90</v>
      </c>
      <c r="AG135" s="150">
        <f>AE135-AF135</f>
        <v>-12</v>
      </c>
      <c r="AH135" s="414">
        <f>(Z135-AA135)*1000+(AD135)*100+AG135</f>
        <v>-1112</v>
      </c>
      <c r="AI135" s="415"/>
      <c r="AM135" s="324" t="s">
        <v>20</v>
      </c>
      <c r="AN135" s="325"/>
      <c r="AO135" s="325"/>
      <c r="AP135" s="326"/>
      <c r="AQ135" s="346" t="str">
        <f>C146</f>
        <v>白石泰雅</v>
      </c>
      <c r="AR135" s="347"/>
      <c r="AS135" s="347"/>
      <c r="AT135" s="347"/>
      <c r="AU135" s="347"/>
      <c r="AV135" s="348" t="str">
        <f>D146</f>
        <v>百鬼組</v>
      </c>
      <c r="AW135" s="347"/>
      <c r="AX135" s="347"/>
      <c r="AY135" s="347"/>
      <c r="AZ135" s="347"/>
      <c r="BA135" s="349"/>
      <c r="BB135" s="274"/>
      <c r="BC135" s="309">
        <v>15</v>
      </c>
      <c r="BD135" s="310">
        <v>15</v>
      </c>
      <c r="BE135" s="93"/>
      <c r="BF135" s="105"/>
      <c r="BG135" s="346" t="str">
        <f>AQ129</f>
        <v>曾我部歓太</v>
      </c>
      <c r="BH135" s="347"/>
      <c r="BI135" s="347"/>
      <c r="BJ135" s="347"/>
      <c r="BK135" s="347"/>
      <c r="BL135" s="348" t="str">
        <f>AV129</f>
        <v>新宮中学校</v>
      </c>
      <c r="BM135" s="347"/>
      <c r="BN135" s="347"/>
      <c r="BO135" s="347"/>
      <c r="BP135" s="347"/>
      <c r="BQ135" s="349"/>
      <c r="BS135" s="93"/>
      <c r="BT135" s="93"/>
      <c r="BU135" s="93"/>
      <c r="BV135" s="93"/>
      <c r="BW135" s="93"/>
    </row>
    <row r="136" spans="1:75" ht="12" customHeight="1" thickTop="1" thickBot="1" x14ac:dyDescent="0.2">
      <c r="C136" s="77"/>
      <c r="D136" s="79"/>
      <c r="E136" s="50" t="str">
        <f>IF(O130="","",O130)</f>
        <v/>
      </c>
      <c r="F136" s="48" t="str">
        <f t="shared" si="27"/>
        <v/>
      </c>
      <c r="G136" s="49" t="str">
        <f>IF(M130="","",M130)</f>
        <v/>
      </c>
      <c r="H136" s="370" t="str">
        <f>IF(J133="","",J133)</f>
        <v/>
      </c>
      <c r="I136" s="54" t="str">
        <f>IF(O133="","",O133)</f>
        <v/>
      </c>
      <c r="J136" s="40" t="str">
        <f t="shared" si="28"/>
        <v/>
      </c>
      <c r="K136" s="49" t="str">
        <f>IF(M133="","",M133)</f>
        <v/>
      </c>
      <c r="L136" s="370" t="str">
        <f>IF(N133="","",N133)</f>
        <v/>
      </c>
      <c r="M136" s="377"/>
      <c r="N136" s="378"/>
      <c r="O136" s="378"/>
      <c r="P136" s="379"/>
      <c r="Q136" s="26">
        <v>10</v>
      </c>
      <c r="R136" s="40" t="str">
        <f t="shared" si="26"/>
        <v>-</v>
      </c>
      <c r="S136" s="47">
        <v>15</v>
      </c>
      <c r="T136" s="418"/>
      <c r="U136" s="18">
        <f>Z135</f>
        <v>1</v>
      </c>
      <c r="V136" s="17" t="s">
        <v>10</v>
      </c>
      <c r="W136" s="17">
        <f>AA135</f>
        <v>2</v>
      </c>
      <c r="X136" s="16" t="s">
        <v>7</v>
      </c>
      <c r="Y136" s="132"/>
      <c r="Z136" s="149"/>
      <c r="AA136" s="83"/>
      <c r="AB136" s="149"/>
      <c r="AC136" s="83"/>
      <c r="AD136" s="150"/>
      <c r="AE136" s="83"/>
      <c r="AF136" s="83"/>
      <c r="AG136" s="150"/>
      <c r="AH136" s="128"/>
      <c r="AI136" s="129"/>
      <c r="AM136" s="327"/>
      <c r="AN136" s="328"/>
      <c r="AO136" s="328"/>
      <c r="AP136" s="329"/>
      <c r="AQ136" s="364" t="str">
        <f>C147</f>
        <v>星川秦輝</v>
      </c>
      <c r="AR136" s="365"/>
      <c r="AS136" s="365"/>
      <c r="AT136" s="365"/>
      <c r="AU136" s="365"/>
      <c r="AV136" s="366" t="str">
        <f>D147</f>
        <v>百鬼組</v>
      </c>
      <c r="AW136" s="365"/>
      <c r="AX136" s="365"/>
      <c r="AY136" s="365"/>
      <c r="AZ136" s="365"/>
      <c r="BA136" s="367"/>
      <c r="BD136" s="93"/>
      <c r="BE136" s="93"/>
      <c r="BF136" s="105"/>
      <c r="BG136" s="342" t="str">
        <f>AQ130</f>
        <v>大島徹之進</v>
      </c>
      <c r="BH136" s="343"/>
      <c r="BI136" s="343"/>
      <c r="BJ136" s="343"/>
      <c r="BK136" s="343"/>
      <c r="BL136" s="344" t="str">
        <f>AV130</f>
        <v>新宮中学校</v>
      </c>
      <c r="BM136" s="343"/>
      <c r="BN136" s="343"/>
      <c r="BO136" s="343"/>
      <c r="BP136" s="343"/>
      <c r="BQ136" s="345"/>
      <c r="BS136" s="93"/>
      <c r="BT136" s="93"/>
      <c r="BU136" s="93"/>
      <c r="BV136" s="93"/>
      <c r="BW136" s="93"/>
    </row>
    <row r="137" spans="1:75" ht="12" customHeight="1" thickTop="1" x14ac:dyDescent="0.15">
      <c r="C137" s="80" t="s">
        <v>65</v>
      </c>
      <c r="D137" s="212" t="s">
        <v>56</v>
      </c>
      <c r="E137" s="42">
        <f>IF(S128="","",S128)</f>
        <v>8</v>
      </c>
      <c r="F137" s="40" t="str">
        <f t="shared" si="27"/>
        <v>-</v>
      </c>
      <c r="G137" s="124">
        <f>IF(Q128="","",Q128)</f>
        <v>15</v>
      </c>
      <c r="H137" s="368" t="str">
        <f>IF(T128="","",IF(T128="○","×",IF(T128="×","○")))</f>
        <v>×</v>
      </c>
      <c r="I137" s="41">
        <f>IF(S131="","",S131)</f>
        <v>15</v>
      </c>
      <c r="J137" s="43" t="str">
        <f t="shared" si="28"/>
        <v>-</v>
      </c>
      <c r="K137" s="124">
        <f>IF(Q131="","",Q131)</f>
        <v>10</v>
      </c>
      <c r="L137" s="368" t="str">
        <f>IF(T131="","",IF(T131="○","×",IF(T131="×","○")))</f>
        <v>○</v>
      </c>
      <c r="M137" s="44">
        <f>IF(S134="","",S134)</f>
        <v>14</v>
      </c>
      <c r="N137" s="40" t="str">
        <f>IF(M137="","","-")</f>
        <v>-</v>
      </c>
      <c r="O137" s="123">
        <f>IF(Q134="","",Q134)</f>
        <v>15</v>
      </c>
      <c r="P137" s="368" t="str">
        <f>IF(T134="","",IF(T134="○","×",IF(T134="×","○")))</f>
        <v>○</v>
      </c>
      <c r="Q137" s="371"/>
      <c r="R137" s="372"/>
      <c r="S137" s="372"/>
      <c r="T137" s="381"/>
      <c r="U137" s="408">
        <f>RANK(AH138,AH129:AH138)</f>
        <v>2</v>
      </c>
      <c r="V137" s="409"/>
      <c r="W137" s="409"/>
      <c r="X137" s="410"/>
      <c r="Y137" s="132"/>
      <c r="Z137" s="142"/>
      <c r="AA137" s="143"/>
      <c r="AB137" s="142"/>
      <c r="AC137" s="143"/>
      <c r="AD137" s="144"/>
      <c r="AE137" s="143"/>
      <c r="AF137" s="143"/>
      <c r="AG137" s="144"/>
      <c r="AH137" s="128"/>
      <c r="AI137" s="129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</row>
    <row r="138" spans="1:75" ht="12" customHeight="1" x14ac:dyDescent="0.15">
      <c r="C138" s="80" t="s">
        <v>64</v>
      </c>
      <c r="D138" s="122" t="s">
        <v>56</v>
      </c>
      <c r="E138" s="42">
        <f>IF(S129="","",S129)</f>
        <v>1</v>
      </c>
      <c r="F138" s="40" t="str">
        <f t="shared" si="27"/>
        <v>-</v>
      </c>
      <c r="G138" s="124">
        <f>IF(Q129="","",Q129)</f>
        <v>15</v>
      </c>
      <c r="H138" s="369" t="str">
        <f>IF(J135="","",J135)</f>
        <v>-</v>
      </c>
      <c r="I138" s="41">
        <f>IF(S132="","",S132)</f>
        <v>15</v>
      </c>
      <c r="J138" s="40" t="str">
        <f t="shared" si="28"/>
        <v>-</v>
      </c>
      <c r="K138" s="124">
        <f>IF(Q132="","",Q132)</f>
        <v>5</v>
      </c>
      <c r="L138" s="369" t="str">
        <f>IF(N135="","",N135)</f>
        <v/>
      </c>
      <c r="M138" s="41">
        <f>IF(S135="","",S135)</f>
        <v>15</v>
      </c>
      <c r="N138" s="40" t="str">
        <f>IF(M138="","","-")</f>
        <v>-</v>
      </c>
      <c r="O138" s="124">
        <f>IF(Q135="","",Q135)</f>
        <v>12</v>
      </c>
      <c r="P138" s="369" t="str">
        <f>IF(R135="","",R135)</f>
        <v>-</v>
      </c>
      <c r="Q138" s="374"/>
      <c r="R138" s="375"/>
      <c r="S138" s="375"/>
      <c r="T138" s="382"/>
      <c r="U138" s="411"/>
      <c r="V138" s="412"/>
      <c r="W138" s="412"/>
      <c r="X138" s="413"/>
      <c r="Y138" s="132"/>
      <c r="Z138" s="149">
        <f>COUNTIF(E137:T139,"○")</f>
        <v>2</v>
      </c>
      <c r="AA138" s="83">
        <f>COUNTIF(E137:T139,"×")</f>
        <v>1</v>
      </c>
      <c r="AB138" s="146">
        <f>(IF((E137&gt;G137),1,0))+(IF((E138&gt;G138),1,0))+(IF((E139&gt;G139),1,0))+(IF((I137&gt;K137),1,0))+(IF((I138&gt;K138),1,0))+(IF((I139&gt;K139),1,0))+(IF((M137&gt;O137),1,0))+(IF((M138&gt;O138),1,0))+(IF((M139&gt;O139),1,0))+(IF((Q137&gt;S137),1,0))+(IF((Q138&gt;S138),1,0))+(IF((Q139&gt;S139),1,0))</f>
        <v>4</v>
      </c>
      <c r="AC138" s="147">
        <f>(IF((E137&lt;G137),1,0))+(IF((E138&lt;G138),1,0))+(IF((E139&lt;G139),1,0))+(IF((I137&lt;K137),1,0))+(IF((I138&lt;K138),1,0))+(IF((I139&lt;K139),1,0))+(IF((M137&lt;O137),1,0))+(IF((M138&lt;O138),1,0))+(IF((M139&lt;O139),1,0))+(IF((Q137&lt;S137),1,0))+(IF((Q138&lt;S138),1,0))+(IF((Q139&lt;S139),1,0))</f>
        <v>3</v>
      </c>
      <c r="AD138" s="148">
        <f>AB138-AC138</f>
        <v>1</v>
      </c>
      <c r="AE138" s="83">
        <f>SUM(E137:E139,I137:I139,M137:M139,Q137:Q139)</f>
        <v>83</v>
      </c>
      <c r="AF138" s="83">
        <f>SUM(G137:G139,K137:K139,O137:O139,S137:S139)</f>
        <v>82</v>
      </c>
      <c r="AG138" s="150">
        <f>AE138-AF138</f>
        <v>1</v>
      </c>
      <c r="AH138" s="414">
        <f>(Z138-AA138)*1000+(AD138)*100+AG138</f>
        <v>1101</v>
      </c>
      <c r="AI138" s="415"/>
      <c r="AN138" s="216"/>
      <c r="AO138" s="216"/>
      <c r="AP138" s="216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</row>
    <row r="139" spans="1:75" ht="12" customHeight="1" thickBot="1" x14ac:dyDescent="0.2">
      <c r="C139" s="73"/>
      <c r="D139" s="72"/>
      <c r="E139" s="39" t="str">
        <f>IF(S130="","",S130)</f>
        <v/>
      </c>
      <c r="F139" s="37" t="str">
        <f t="shared" si="27"/>
        <v/>
      </c>
      <c r="G139" s="125" t="str">
        <f>IF(Q130="","",Q130)</f>
        <v/>
      </c>
      <c r="H139" s="380" t="str">
        <f>IF(J136="","",J136)</f>
        <v/>
      </c>
      <c r="I139" s="38" t="str">
        <f>IF(S133="","",S133)</f>
        <v/>
      </c>
      <c r="J139" s="37" t="str">
        <f t="shared" si="28"/>
        <v/>
      </c>
      <c r="K139" s="125" t="str">
        <f>IF(Q133="","",Q133)</f>
        <v/>
      </c>
      <c r="L139" s="380" t="str">
        <f>IF(N136="","",N136)</f>
        <v/>
      </c>
      <c r="M139" s="38">
        <f>IF(S136="","",S136)</f>
        <v>15</v>
      </c>
      <c r="N139" s="37" t="str">
        <f>IF(M139="","","-")</f>
        <v>-</v>
      </c>
      <c r="O139" s="125">
        <f>IF(Q136="","",Q136)</f>
        <v>10</v>
      </c>
      <c r="P139" s="380" t="str">
        <f>IF(R136="","",R136)</f>
        <v>-</v>
      </c>
      <c r="Q139" s="383"/>
      <c r="R139" s="384"/>
      <c r="S139" s="384"/>
      <c r="T139" s="385"/>
      <c r="U139" s="3">
        <f>Z138</f>
        <v>2</v>
      </c>
      <c r="V139" s="2" t="s">
        <v>10</v>
      </c>
      <c r="W139" s="2">
        <f>AA138</f>
        <v>1</v>
      </c>
      <c r="X139" s="1" t="s">
        <v>7</v>
      </c>
      <c r="Y139" s="132"/>
      <c r="Z139" s="156"/>
      <c r="AA139" s="157"/>
      <c r="AB139" s="156"/>
      <c r="AC139" s="157"/>
      <c r="AD139" s="158"/>
      <c r="AE139" s="157"/>
      <c r="AF139" s="157"/>
      <c r="AG139" s="158"/>
      <c r="AH139" s="130"/>
      <c r="AI139" s="131"/>
      <c r="AN139" s="216"/>
      <c r="AO139" s="216"/>
      <c r="AP139" s="216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</row>
    <row r="140" spans="1:75" ht="12" customHeight="1" thickBot="1" x14ac:dyDescent="0.25">
      <c r="C140" s="227"/>
      <c r="D140" s="75"/>
      <c r="E140" s="210"/>
      <c r="F140" s="84"/>
      <c r="G140" s="210"/>
      <c r="H140" s="235"/>
      <c r="I140" s="126"/>
      <c r="J140" s="74"/>
      <c r="K140" s="126"/>
      <c r="L140" s="234"/>
      <c r="M140" s="126"/>
      <c r="N140" s="74"/>
      <c r="O140" s="126"/>
      <c r="P140" s="234"/>
      <c r="Q140" s="126"/>
      <c r="R140" s="74"/>
      <c r="S140" s="126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96"/>
      <c r="AO140" s="227"/>
      <c r="AP140" s="227"/>
      <c r="AQ140" s="227"/>
      <c r="AR140" s="227"/>
      <c r="AS140" s="227"/>
      <c r="AT140" s="75"/>
      <c r="AU140" s="75"/>
      <c r="AV140" s="75"/>
      <c r="AW140" s="75"/>
      <c r="AX140" s="75"/>
      <c r="AY140" s="75"/>
      <c r="AZ140" s="210"/>
      <c r="BA140" s="84"/>
      <c r="BB140" s="210"/>
      <c r="BC140" s="235"/>
      <c r="BD140" s="126"/>
      <c r="BE140" s="74"/>
      <c r="BF140" s="126"/>
      <c r="BG140" s="234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</row>
    <row r="141" spans="1:75" ht="12" customHeight="1" x14ac:dyDescent="0.15">
      <c r="B141" s="94"/>
      <c r="C141" s="419" t="s">
        <v>125</v>
      </c>
      <c r="D141" s="420"/>
      <c r="E141" s="423" t="str">
        <f>C143</f>
        <v>山内健太</v>
      </c>
      <c r="F141" s="424"/>
      <c r="G141" s="424"/>
      <c r="H141" s="425"/>
      <c r="I141" s="426" t="str">
        <f>C146</f>
        <v>白石泰雅</v>
      </c>
      <c r="J141" s="424"/>
      <c r="K141" s="424"/>
      <c r="L141" s="425"/>
      <c r="M141" s="426" t="str">
        <f>C149</f>
        <v>大西凌聖</v>
      </c>
      <c r="N141" s="424"/>
      <c r="O141" s="424"/>
      <c r="P141" s="425"/>
      <c r="Q141" s="426" t="str">
        <f>C152</f>
        <v>河村風雅</v>
      </c>
      <c r="R141" s="424"/>
      <c r="S141" s="424"/>
      <c r="T141" s="427"/>
      <c r="U141" s="391" t="s">
        <v>1</v>
      </c>
      <c r="V141" s="392"/>
      <c r="W141" s="392"/>
      <c r="X141" s="393"/>
      <c r="Y141" s="132"/>
      <c r="Z141" s="394" t="s">
        <v>3</v>
      </c>
      <c r="AA141" s="395"/>
      <c r="AB141" s="394" t="s">
        <v>4</v>
      </c>
      <c r="AC141" s="396"/>
      <c r="AD141" s="395"/>
      <c r="AE141" s="397" t="s">
        <v>5</v>
      </c>
      <c r="AF141" s="398"/>
      <c r="AG141" s="399"/>
      <c r="AH141" s="132"/>
      <c r="AI141" s="132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</row>
    <row r="142" spans="1:75" ht="12.9" customHeight="1" thickBot="1" x14ac:dyDescent="0.2">
      <c r="C142" s="421"/>
      <c r="D142" s="422"/>
      <c r="E142" s="428" t="str">
        <f>C144</f>
        <v>阪下楓眞</v>
      </c>
      <c r="F142" s="429"/>
      <c r="G142" s="429"/>
      <c r="H142" s="430"/>
      <c r="I142" s="431" t="str">
        <f>C147</f>
        <v>星川秦輝</v>
      </c>
      <c r="J142" s="429"/>
      <c r="K142" s="429"/>
      <c r="L142" s="430"/>
      <c r="M142" s="431" t="str">
        <f>C150</f>
        <v>小松奏太</v>
      </c>
      <c r="N142" s="429"/>
      <c r="O142" s="429"/>
      <c r="P142" s="430"/>
      <c r="Q142" s="431" t="str">
        <f>C153</f>
        <v>森髙快理</v>
      </c>
      <c r="R142" s="429"/>
      <c r="S142" s="429"/>
      <c r="T142" s="432"/>
      <c r="U142" s="400" t="s">
        <v>2</v>
      </c>
      <c r="V142" s="401"/>
      <c r="W142" s="401"/>
      <c r="X142" s="402"/>
      <c r="Y142" s="132"/>
      <c r="Z142" s="137" t="s">
        <v>6</v>
      </c>
      <c r="AA142" s="138" t="s">
        <v>7</v>
      </c>
      <c r="AB142" s="137" t="s">
        <v>19</v>
      </c>
      <c r="AC142" s="138" t="s">
        <v>8</v>
      </c>
      <c r="AD142" s="139" t="s">
        <v>9</v>
      </c>
      <c r="AE142" s="138" t="s">
        <v>19</v>
      </c>
      <c r="AF142" s="138" t="s">
        <v>8</v>
      </c>
      <c r="AG142" s="139" t="s">
        <v>9</v>
      </c>
      <c r="AH142" s="132"/>
      <c r="AI142" s="132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</row>
    <row r="143" spans="1:75" ht="12.9" customHeight="1" thickBot="1" x14ac:dyDescent="0.2">
      <c r="A143" s="322" t="s">
        <v>203</v>
      </c>
      <c r="B143" s="323"/>
      <c r="C143" s="80" t="s">
        <v>179</v>
      </c>
      <c r="D143" s="75" t="s">
        <v>126</v>
      </c>
      <c r="E143" s="386"/>
      <c r="F143" s="387"/>
      <c r="G143" s="387"/>
      <c r="H143" s="388"/>
      <c r="I143" s="127">
        <v>3</v>
      </c>
      <c r="J143" s="40" t="str">
        <f>IF(I143="","","-")</f>
        <v>-</v>
      </c>
      <c r="K143" s="46">
        <v>15</v>
      </c>
      <c r="L143" s="403" t="str">
        <f>IF(I143&lt;&gt;"",IF(I143&gt;K143,IF(I144&gt;K144,"○",IF(I145&gt;K145,"○","×")),IF(I144&gt;K144,IF(I145&gt;K145,"○","×"),"×")),"")</f>
        <v>×</v>
      </c>
      <c r="M143" s="20">
        <v>11</v>
      </c>
      <c r="N143" s="53" t="str">
        <f t="shared" ref="N143:N148" si="29">IF(M143="","","-")</f>
        <v>-</v>
      </c>
      <c r="O143" s="52">
        <v>15</v>
      </c>
      <c r="P143" s="403" t="str">
        <f>IF(M143&lt;&gt;"",IF(M143&gt;O143,IF(M144&gt;O144,"○",IF(M145&gt;O145,"○","×")),IF(M144&gt;O144,IF(M145&gt;O145,"○","×"),"×")),"")</f>
        <v>×</v>
      </c>
      <c r="Q143" s="55">
        <v>15</v>
      </c>
      <c r="R143" s="53" t="str">
        <f t="shared" ref="R143:R151" si="30">IF(Q143="","","-")</f>
        <v>-</v>
      </c>
      <c r="S143" s="46">
        <v>4</v>
      </c>
      <c r="T143" s="406" t="str">
        <f>IF(Q143&lt;&gt;"",IF(Q143&gt;S143,IF(Q144&gt;S144,"○",IF(Q145&gt;S145,"○","×")),IF(Q144&gt;S144,IF(Q145&gt;S145,"○","×"),"×")),"")</f>
        <v>○</v>
      </c>
      <c r="U143" s="408">
        <f>RANK(AH144,AH144:AH153)</f>
        <v>3</v>
      </c>
      <c r="V143" s="409"/>
      <c r="W143" s="409"/>
      <c r="X143" s="410"/>
      <c r="Y143" s="132"/>
      <c r="Z143" s="149"/>
      <c r="AA143" s="83"/>
      <c r="AB143" s="142"/>
      <c r="AC143" s="143"/>
      <c r="AD143" s="144"/>
      <c r="AE143" s="83"/>
      <c r="AF143" s="83"/>
      <c r="AG143" s="150"/>
      <c r="AH143" s="132"/>
      <c r="AI143" s="132"/>
      <c r="AM143" s="324" t="s">
        <v>155</v>
      </c>
      <c r="AN143" s="325"/>
      <c r="AO143" s="325"/>
      <c r="AP143" s="326"/>
      <c r="AQ143" s="338" t="str">
        <f>C134</f>
        <v>白石蒼晋</v>
      </c>
      <c r="AR143" s="339"/>
      <c r="AS143" s="339"/>
      <c r="AT143" s="339"/>
      <c r="AU143" s="339"/>
      <c r="AV143" s="340" t="str">
        <f>D134</f>
        <v>土居中学校</v>
      </c>
      <c r="AW143" s="339"/>
      <c r="AX143" s="339"/>
      <c r="AY143" s="339"/>
      <c r="AZ143" s="339"/>
      <c r="BA143" s="341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</row>
    <row r="144" spans="1:75" ht="12.9" customHeight="1" thickTop="1" thickBot="1" x14ac:dyDescent="0.2">
      <c r="C144" s="80" t="s">
        <v>180</v>
      </c>
      <c r="D144" s="220" t="s">
        <v>126</v>
      </c>
      <c r="E144" s="389"/>
      <c r="F144" s="375"/>
      <c r="G144" s="375"/>
      <c r="H144" s="376"/>
      <c r="I144" s="20">
        <v>6</v>
      </c>
      <c r="J144" s="40" t="str">
        <f>IF(I144="","","-")</f>
        <v>-</v>
      </c>
      <c r="K144" s="51">
        <v>15</v>
      </c>
      <c r="L144" s="404"/>
      <c r="M144" s="20">
        <v>9</v>
      </c>
      <c r="N144" s="40" t="str">
        <f t="shared" si="29"/>
        <v>-</v>
      </c>
      <c r="O144" s="46">
        <v>15</v>
      </c>
      <c r="P144" s="404"/>
      <c r="Q144" s="20">
        <v>15</v>
      </c>
      <c r="R144" s="40" t="str">
        <f t="shared" si="30"/>
        <v>-</v>
      </c>
      <c r="S144" s="46">
        <v>12</v>
      </c>
      <c r="T144" s="407"/>
      <c r="U144" s="411"/>
      <c r="V144" s="412"/>
      <c r="W144" s="412"/>
      <c r="X144" s="413"/>
      <c r="Y144" s="132"/>
      <c r="Z144" s="149">
        <f>COUNTIF(E143:T145,"○")</f>
        <v>1</v>
      </c>
      <c r="AA144" s="83">
        <f>COUNTIF(E143:T145,"×")</f>
        <v>2</v>
      </c>
      <c r="AB144" s="146">
        <f>(IF((E143&gt;G143),1,0))+(IF((E144&gt;G144),1,0))+(IF((E145&gt;G145),1,0))+(IF((I143&gt;K143),1,0))+(IF((I144&gt;K144),1,0))+(IF((I145&gt;K145),1,0))+(IF((M143&gt;O143),1,0))+(IF((M144&gt;O144),1,0))+(IF((M145&gt;O145),1,0))+(IF((Q143&gt;S143),1,0))+(IF((Q144&gt;S144),1,0))+(IF((Q145&gt;S145),1,0))</f>
        <v>2</v>
      </c>
      <c r="AC144" s="147">
        <f>(IF((E143&lt;G143),1,0))+(IF((E144&lt;G144),1,0))+(IF((E145&lt;G145),1,0))+(IF((I143&lt;K143),1,0))+(IF((I144&lt;K144),1,0))+(IF((I145&lt;K145),1,0))+(IF((M143&lt;O143),1,0))+(IF((M144&lt;O144),1,0))+(IF((M145&lt;O145),1,0))+(IF((Q143&lt;S143),1,0))+(IF((Q144&lt;S144),1,0))+(IF((Q145&lt;S145),1,0))</f>
        <v>4</v>
      </c>
      <c r="AD144" s="148">
        <f>AB144-AC144</f>
        <v>-2</v>
      </c>
      <c r="AE144" s="83">
        <f>SUM(E143:E145,I143:I145,M143:M145,Q143:Q145)</f>
        <v>59</v>
      </c>
      <c r="AF144" s="83">
        <f>SUM(G143:G145,K143:K145,O143:O145,S143:S145)</f>
        <v>76</v>
      </c>
      <c r="AG144" s="150">
        <f>AE144-AF144</f>
        <v>-17</v>
      </c>
      <c r="AH144" s="414">
        <f>(Z144-AA144)*1000+(AD144)*100+AG144</f>
        <v>-1217</v>
      </c>
      <c r="AI144" s="415"/>
      <c r="AM144" s="327"/>
      <c r="AN144" s="328"/>
      <c r="AO144" s="328"/>
      <c r="AP144" s="329"/>
      <c r="AQ144" s="330" t="str">
        <f>C135</f>
        <v>川田真之</v>
      </c>
      <c r="AR144" s="331"/>
      <c r="AS144" s="331"/>
      <c r="AT144" s="331"/>
      <c r="AU144" s="331"/>
      <c r="AV144" s="332" t="str">
        <f>D135</f>
        <v>土居中学校</v>
      </c>
      <c r="AW144" s="331"/>
      <c r="AX144" s="331"/>
      <c r="AY144" s="331"/>
      <c r="AZ144" s="331"/>
      <c r="BA144" s="333"/>
      <c r="BB144" s="271"/>
      <c r="BC144" s="315">
        <v>15</v>
      </c>
      <c r="BD144" s="316">
        <v>15</v>
      </c>
      <c r="BE144" s="280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</row>
    <row r="145" spans="1:75" ht="12.9" customHeight="1" thickTop="1" thickBot="1" x14ac:dyDescent="0.2">
      <c r="C145" s="77"/>
      <c r="D145" s="117"/>
      <c r="E145" s="390"/>
      <c r="F145" s="378"/>
      <c r="G145" s="378"/>
      <c r="H145" s="379"/>
      <c r="I145" s="26"/>
      <c r="J145" s="40" t="str">
        <f>IF(I145="","","-")</f>
        <v/>
      </c>
      <c r="K145" s="47"/>
      <c r="L145" s="405"/>
      <c r="M145" s="26"/>
      <c r="N145" s="48" t="str">
        <f t="shared" si="29"/>
        <v/>
      </c>
      <c r="O145" s="47"/>
      <c r="P145" s="404"/>
      <c r="Q145" s="26"/>
      <c r="R145" s="48" t="str">
        <f t="shared" si="30"/>
        <v/>
      </c>
      <c r="S145" s="47"/>
      <c r="T145" s="407"/>
      <c r="U145" s="18">
        <f>Z144</f>
        <v>1</v>
      </c>
      <c r="V145" s="17" t="s">
        <v>10</v>
      </c>
      <c r="W145" s="17">
        <f>AA144</f>
        <v>2</v>
      </c>
      <c r="X145" s="16" t="s">
        <v>7</v>
      </c>
      <c r="Y145" s="132"/>
      <c r="Z145" s="149"/>
      <c r="AA145" s="83"/>
      <c r="AB145" s="149"/>
      <c r="AC145" s="83"/>
      <c r="AD145" s="150"/>
      <c r="AE145" s="83"/>
      <c r="AF145" s="83"/>
      <c r="AG145" s="150"/>
      <c r="AH145" s="128"/>
      <c r="AI145" s="129"/>
      <c r="AM145" s="324" t="s">
        <v>154</v>
      </c>
      <c r="AN145" s="325"/>
      <c r="AO145" s="325"/>
      <c r="AP145" s="326"/>
      <c r="AQ145" s="338" t="str">
        <f>C152</f>
        <v>河村風雅</v>
      </c>
      <c r="AR145" s="339"/>
      <c r="AS145" s="339"/>
      <c r="AT145" s="339"/>
      <c r="AU145" s="339"/>
      <c r="AV145" s="340" t="str">
        <f>D152</f>
        <v>土居中学校</v>
      </c>
      <c r="AW145" s="339"/>
      <c r="AX145" s="339"/>
      <c r="AY145" s="339"/>
      <c r="AZ145" s="339"/>
      <c r="BA145" s="341"/>
      <c r="BB145" s="232"/>
      <c r="BC145" s="317">
        <v>9</v>
      </c>
      <c r="BD145" s="321">
        <v>6</v>
      </c>
      <c r="BE145" s="291"/>
      <c r="BF145" s="105"/>
      <c r="BG145" s="107" t="s">
        <v>191</v>
      </c>
      <c r="BH145" s="100"/>
      <c r="BO145" s="106"/>
      <c r="BP145" s="106"/>
      <c r="BQ145" s="106"/>
      <c r="BR145" s="93"/>
      <c r="BS145" s="93"/>
      <c r="BT145" s="93"/>
      <c r="BU145" s="93"/>
      <c r="BV145" s="93"/>
      <c r="BW145" s="93"/>
    </row>
    <row r="146" spans="1:75" ht="12.9" customHeight="1" thickBot="1" x14ac:dyDescent="0.2">
      <c r="C146" s="80" t="s">
        <v>181</v>
      </c>
      <c r="D146" s="209" t="s">
        <v>127</v>
      </c>
      <c r="E146" s="42">
        <f>IF(K143="","",K143)</f>
        <v>15</v>
      </c>
      <c r="F146" s="40" t="str">
        <f t="shared" ref="F146:F154" si="31">IF(E146="","","-")</f>
        <v>-</v>
      </c>
      <c r="G146" s="124">
        <f>IF(I143="","",I143)</f>
        <v>3</v>
      </c>
      <c r="H146" s="368" t="str">
        <f>IF(L143="","",IF(L143="○","×",IF(L143="×","○")))</f>
        <v>○</v>
      </c>
      <c r="I146" s="371"/>
      <c r="J146" s="372"/>
      <c r="K146" s="372"/>
      <c r="L146" s="373"/>
      <c r="M146" s="20">
        <v>15</v>
      </c>
      <c r="N146" s="40" t="str">
        <f t="shared" si="29"/>
        <v>-</v>
      </c>
      <c r="O146" s="46">
        <v>4</v>
      </c>
      <c r="P146" s="416" t="str">
        <f>IF(M146&lt;&gt;"",IF(M146&gt;O146,IF(M147&gt;O147,"○",IF(M148&gt;O148,"○","×")),IF(M147&gt;O147,IF(M148&gt;O148,"○","×"),"×")),"")</f>
        <v>○</v>
      </c>
      <c r="Q146" s="20">
        <v>15</v>
      </c>
      <c r="R146" s="40" t="str">
        <f t="shared" si="30"/>
        <v>-</v>
      </c>
      <c r="S146" s="46">
        <v>8</v>
      </c>
      <c r="T146" s="417" t="str">
        <f>IF(Q146&lt;&gt;"",IF(Q146&gt;S146,IF(Q147&gt;S147,"○",IF(Q148&gt;S148,"○","×")),IF(Q147&gt;S147,IF(Q148&gt;S148,"○","×"),"×")),"")</f>
        <v>○</v>
      </c>
      <c r="U146" s="408">
        <f>RANK(AH147,AH144:AH153)</f>
        <v>1</v>
      </c>
      <c r="V146" s="409"/>
      <c r="W146" s="409"/>
      <c r="X146" s="410"/>
      <c r="Y146" s="132"/>
      <c r="Z146" s="142"/>
      <c r="AA146" s="143"/>
      <c r="AB146" s="142"/>
      <c r="AC146" s="143"/>
      <c r="AD146" s="144"/>
      <c r="AE146" s="143"/>
      <c r="AF146" s="143"/>
      <c r="AG146" s="144"/>
      <c r="AH146" s="128"/>
      <c r="AI146" s="129"/>
      <c r="AM146" s="327"/>
      <c r="AN146" s="328"/>
      <c r="AO146" s="328"/>
      <c r="AP146" s="329"/>
      <c r="AQ146" s="330" t="str">
        <f>C153</f>
        <v>森髙快理</v>
      </c>
      <c r="AR146" s="331"/>
      <c r="AS146" s="331"/>
      <c r="AT146" s="331"/>
      <c r="AU146" s="331"/>
      <c r="AV146" s="332" t="str">
        <f>D153</f>
        <v>土居中学校</v>
      </c>
      <c r="AW146" s="331"/>
      <c r="AX146" s="331"/>
      <c r="AY146" s="331"/>
      <c r="AZ146" s="331"/>
      <c r="BA146" s="333"/>
      <c r="BC146" s="263"/>
      <c r="BD146" s="268">
        <v>15</v>
      </c>
      <c r="BE146" s="292">
        <v>15</v>
      </c>
      <c r="BF146" s="290"/>
      <c r="BG146" s="338" t="str">
        <f>AQ143</f>
        <v>白石蒼晋</v>
      </c>
      <c r="BH146" s="339"/>
      <c r="BI146" s="339"/>
      <c r="BJ146" s="339"/>
      <c r="BK146" s="339"/>
      <c r="BL146" s="340" t="str">
        <f>AV143</f>
        <v>土居中学校</v>
      </c>
      <c r="BM146" s="339"/>
      <c r="BN146" s="339"/>
      <c r="BO146" s="339"/>
      <c r="BP146" s="339"/>
      <c r="BQ146" s="341"/>
      <c r="BR146" s="93"/>
      <c r="BS146" s="93"/>
      <c r="BT146" s="93"/>
      <c r="BU146" s="93"/>
      <c r="BV146" s="93"/>
      <c r="BW146" s="93"/>
    </row>
    <row r="147" spans="1:75" ht="12.9" customHeight="1" thickTop="1" x14ac:dyDescent="0.15">
      <c r="C147" s="80" t="s">
        <v>182</v>
      </c>
      <c r="D147" s="75" t="s">
        <v>127</v>
      </c>
      <c r="E147" s="42">
        <f>IF(K144="","",K144)</f>
        <v>15</v>
      </c>
      <c r="F147" s="40" t="str">
        <f t="shared" si="31"/>
        <v>-</v>
      </c>
      <c r="G147" s="124">
        <f>IF(I144="","",I144)</f>
        <v>6</v>
      </c>
      <c r="H147" s="369" t="str">
        <f>IF(J144="","",J144)</f>
        <v>-</v>
      </c>
      <c r="I147" s="374"/>
      <c r="J147" s="375"/>
      <c r="K147" s="375"/>
      <c r="L147" s="376"/>
      <c r="M147" s="20">
        <v>15</v>
      </c>
      <c r="N147" s="40" t="str">
        <f t="shared" si="29"/>
        <v>-</v>
      </c>
      <c r="O147" s="46">
        <v>6</v>
      </c>
      <c r="P147" s="404"/>
      <c r="Q147" s="20">
        <v>15</v>
      </c>
      <c r="R147" s="40" t="str">
        <f t="shared" si="30"/>
        <v>-</v>
      </c>
      <c r="S147" s="46">
        <v>5</v>
      </c>
      <c r="T147" s="407"/>
      <c r="U147" s="411"/>
      <c r="V147" s="412"/>
      <c r="W147" s="412"/>
      <c r="X147" s="413"/>
      <c r="Y147" s="132"/>
      <c r="Z147" s="149">
        <f>COUNTIF(E146:T148,"○")</f>
        <v>3</v>
      </c>
      <c r="AA147" s="83">
        <f>COUNTIF(E146:T148,"×")</f>
        <v>0</v>
      </c>
      <c r="AB147" s="146">
        <f>(IF((E146&gt;G146),1,0))+(IF((E147&gt;G147),1,0))+(IF((E148&gt;G148),1,0))+(IF((I146&gt;K146),1,0))+(IF((I147&gt;K147),1,0))+(IF((I148&gt;K148),1,0))+(IF((M146&gt;O146),1,0))+(IF((M147&gt;O147),1,0))+(IF((M148&gt;O148),1,0))+(IF((Q146&gt;S146),1,0))+(IF((Q147&gt;S147),1,0))+(IF((Q148&gt;S148),1,0))</f>
        <v>6</v>
      </c>
      <c r="AC147" s="147">
        <f>(IF((E146&lt;G146),1,0))+(IF((E147&lt;G147),1,0))+(IF((E148&lt;G148),1,0))+(IF((I146&lt;K146),1,0))+(IF((I147&lt;K147),1,0))+(IF((I148&lt;K148),1,0))+(IF((M146&lt;O146),1,0))+(IF((M147&lt;O147),1,0))+(IF((M148&lt;O148),1,0))+(IF((Q146&lt;S146),1,0))+(IF((Q147&lt;S147),1,0))+(IF((Q148&lt;S148),1,0))</f>
        <v>0</v>
      </c>
      <c r="AD147" s="148">
        <f>AB147-AC147</f>
        <v>6</v>
      </c>
      <c r="AE147" s="83">
        <f>SUM(E146:E148,I146:I148,M146:M148,Q146:Q148)</f>
        <v>90</v>
      </c>
      <c r="AF147" s="83">
        <f>SUM(G146:G148,K146:K148,O146:O148,S146:S148)</f>
        <v>32</v>
      </c>
      <c r="AG147" s="150">
        <f>AE147-AF147</f>
        <v>58</v>
      </c>
      <c r="AH147" s="414">
        <f>(Z147-AA147)*1000+(AD147)*100+AG147</f>
        <v>3658</v>
      </c>
      <c r="AI147" s="415"/>
      <c r="AM147" s="324" t="s">
        <v>157</v>
      </c>
      <c r="AN147" s="325"/>
      <c r="AO147" s="325"/>
      <c r="AP147" s="326"/>
      <c r="AQ147" s="338" t="str">
        <f>C131</f>
        <v>佐藤剣志郎</v>
      </c>
      <c r="AR147" s="339"/>
      <c r="AS147" s="339"/>
      <c r="AT147" s="339"/>
      <c r="AU147" s="339"/>
      <c r="AV147" s="340" t="str">
        <f>D131</f>
        <v>土居中学校</v>
      </c>
      <c r="AW147" s="339"/>
      <c r="AX147" s="339"/>
      <c r="AY147" s="339"/>
      <c r="AZ147" s="339"/>
      <c r="BA147" s="341"/>
      <c r="BC147" s="267"/>
      <c r="BD147" s="268">
        <v>9</v>
      </c>
      <c r="BE147" s="269">
        <v>12</v>
      </c>
      <c r="BF147" s="105"/>
      <c r="BG147" s="334" t="str">
        <f>AQ144</f>
        <v>川田真之</v>
      </c>
      <c r="BH147" s="335"/>
      <c r="BI147" s="335"/>
      <c r="BJ147" s="335"/>
      <c r="BK147" s="335"/>
      <c r="BL147" s="336" t="str">
        <f>AV144</f>
        <v>土居中学校</v>
      </c>
      <c r="BM147" s="335"/>
      <c r="BN147" s="335"/>
      <c r="BO147" s="335"/>
      <c r="BP147" s="335"/>
      <c r="BQ147" s="337"/>
      <c r="BR147" s="93"/>
      <c r="BS147" s="93"/>
      <c r="BT147" s="93"/>
      <c r="BU147" s="93"/>
      <c r="BV147" s="93"/>
      <c r="BW147" s="93"/>
    </row>
    <row r="148" spans="1:75" ht="12.9" customHeight="1" thickBot="1" x14ac:dyDescent="0.25">
      <c r="C148" s="77"/>
      <c r="D148" s="211"/>
      <c r="E148" s="50" t="str">
        <f>IF(K145="","",K145)</f>
        <v/>
      </c>
      <c r="F148" s="40" t="str">
        <f t="shared" si="31"/>
        <v/>
      </c>
      <c r="G148" s="49" t="str">
        <f>IF(I145="","",I145)</f>
        <v/>
      </c>
      <c r="H148" s="370" t="str">
        <f>IF(J145="","",J145)</f>
        <v/>
      </c>
      <c r="I148" s="377"/>
      <c r="J148" s="378"/>
      <c r="K148" s="378"/>
      <c r="L148" s="379"/>
      <c r="M148" s="26"/>
      <c r="N148" s="40" t="str">
        <f t="shared" si="29"/>
        <v/>
      </c>
      <c r="O148" s="47"/>
      <c r="P148" s="405"/>
      <c r="Q148" s="26"/>
      <c r="R148" s="48" t="str">
        <f t="shared" si="30"/>
        <v/>
      </c>
      <c r="S148" s="47"/>
      <c r="T148" s="418"/>
      <c r="U148" s="18">
        <f>Z147</f>
        <v>3</v>
      </c>
      <c r="V148" s="17" t="s">
        <v>10</v>
      </c>
      <c r="W148" s="17">
        <f>AA147</f>
        <v>0</v>
      </c>
      <c r="X148" s="16" t="s">
        <v>7</v>
      </c>
      <c r="Y148" s="132"/>
      <c r="Z148" s="156"/>
      <c r="AA148" s="157"/>
      <c r="AB148" s="156"/>
      <c r="AC148" s="157"/>
      <c r="AD148" s="158"/>
      <c r="AE148" s="157"/>
      <c r="AF148" s="157"/>
      <c r="AG148" s="158"/>
      <c r="AH148" s="128"/>
      <c r="AI148" s="129"/>
      <c r="AM148" s="327"/>
      <c r="AN148" s="328"/>
      <c r="AO148" s="328"/>
      <c r="AP148" s="329"/>
      <c r="AQ148" s="330" t="str">
        <f>C132</f>
        <v>森　大成</v>
      </c>
      <c r="AR148" s="331"/>
      <c r="AS148" s="331"/>
      <c r="AT148" s="331"/>
      <c r="AU148" s="331"/>
      <c r="AV148" s="332" t="str">
        <f>D132</f>
        <v>土居中学校</v>
      </c>
      <c r="AW148" s="331"/>
      <c r="AX148" s="331"/>
      <c r="AY148" s="331"/>
      <c r="AZ148" s="331"/>
      <c r="BA148" s="333"/>
      <c r="BB148" s="230"/>
      <c r="BC148" s="307">
        <v>10</v>
      </c>
      <c r="BD148" s="308">
        <v>13</v>
      </c>
      <c r="BE148" s="281"/>
      <c r="BF148" s="105"/>
      <c r="BG148" s="107" t="s">
        <v>192</v>
      </c>
      <c r="BH148" s="221"/>
      <c r="BI148" s="221"/>
      <c r="BJ148" s="221"/>
      <c r="BK148" s="221"/>
      <c r="BL148" s="221"/>
      <c r="BM148" s="221"/>
      <c r="BN148" s="221"/>
      <c r="BO148" s="221"/>
      <c r="BR148" s="93"/>
      <c r="BS148" s="93"/>
      <c r="BT148" s="93"/>
      <c r="BU148" s="93"/>
      <c r="BV148" s="93"/>
      <c r="BW148" s="93"/>
    </row>
    <row r="149" spans="1:75" ht="12" customHeight="1" thickTop="1" thickBot="1" x14ac:dyDescent="0.2">
      <c r="C149" s="76" t="s">
        <v>183</v>
      </c>
      <c r="D149" s="209" t="s">
        <v>128</v>
      </c>
      <c r="E149" s="42">
        <f>IF(O143="","",O143)</f>
        <v>15</v>
      </c>
      <c r="F149" s="43" t="str">
        <f t="shared" si="31"/>
        <v>-</v>
      </c>
      <c r="G149" s="124">
        <f>IF(M143="","",M143)</f>
        <v>11</v>
      </c>
      <c r="H149" s="368" t="str">
        <f>IF(P143="","",IF(P143="○","×",IF(P143="×","○")))</f>
        <v>○</v>
      </c>
      <c r="I149" s="41">
        <f>IF(O146="","",O146)</f>
        <v>4</v>
      </c>
      <c r="J149" s="40" t="str">
        <f t="shared" ref="J149:J154" si="32">IF(I149="","","-")</f>
        <v>-</v>
      </c>
      <c r="K149" s="124">
        <f>IF(M146="","",M146)</f>
        <v>15</v>
      </c>
      <c r="L149" s="368" t="str">
        <f>IF(P146="","",IF(P146="○","×",IF(P146="×","○")))</f>
        <v>×</v>
      </c>
      <c r="M149" s="371"/>
      <c r="N149" s="372"/>
      <c r="O149" s="372"/>
      <c r="P149" s="373"/>
      <c r="Q149" s="20">
        <v>15</v>
      </c>
      <c r="R149" s="40" t="str">
        <f t="shared" si="30"/>
        <v>-</v>
      </c>
      <c r="S149" s="46">
        <v>9</v>
      </c>
      <c r="T149" s="407" t="str">
        <f>IF(Q149&lt;&gt;"",IF(Q149&gt;S149,IF(Q150&gt;S150,"○",IF(Q151&gt;S151,"○","×")),IF(Q150&gt;S150,IF(Q151&gt;S151,"○","×"),"×")),"")</f>
        <v>○</v>
      </c>
      <c r="U149" s="408">
        <f>RANK(AH150,AH144:AH153)</f>
        <v>2</v>
      </c>
      <c r="V149" s="409"/>
      <c r="W149" s="409"/>
      <c r="X149" s="410"/>
      <c r="Y149" s="132"/>
      <c r="Z149" s="149"/>
      <c r="AA149" s="83"/>
      <c r="AB149" s="149"/>
      <c r="AC149" s="83"/>
      <c r="AD149" s="150"/>
      <c r="AE149" s="83"/>
      <c r="AF149" s="83"/>
      <c r="AG149" s="150"/>
      <c r="AH149" s="128"/>
      <c r="AI149" s="129"/>
      <c r="AJ149" s="126"/>
      <c r="AK149" s="126"/>
      <c r="AL149" s="126"/>
      <c r="AM149" s="324" t="s">
        <v>158</v>
      </c>
      <c r="AN149" s="325"/>
      <c r="AO149" s="325"/>
      <c r="AP149" s="326"/>
      <c r="AQ149" s="338" t="str">
        <f>C143</f>
        <v>山内健太</v>
      </c>
      <c r="AR149" s="339"/>
      <c r="AS149" s="339"/>
      <c r="AT149" s="339"/>
      <c r="AU149" s="339"/>
      <c r="AV149" s="340" t="str">
        <f>D143</f>
        <v>土居中学校</v>
      </c>
      <c r="AW149" s="339"/>
      <c r="AX149" s="339"/>
      <c r="AY149" s="339"/>
      <c r="AZ149" s="339"/>
      <c r="BA149" s="341"/>
      <c r="BB149" s="274"/>
      <c r="BC149" s="309">
        <v>15</v>
      </c>
      <c r="BD149" s="310">
        <v>15</v>
      </c>
      <c r="BE149" s="280"/>
      <c r="BF149" s="105"/>
      <c r="BG149" s="338" t="str">
        <f>AQ149</f>
        <v>山内健太</v>
      </c>
      <c r="BH149" s="339"/>
      <c r="BI149" s="339"/>
      <c r="BJ149" s="339"/>
      <c r="BK149" s="339"/>
      <c r="BL149" s="340" t="str">
        <f>AV149</f>
        <v>土居中学校</v>
      </c>
      <c r="BM149" s="339"/>
      <c r="BN149" s="339"/>
      <c r="BO149" s="339"/>
      <c r="BP149" s="339"/>
      <c r="BQ149" s="341"/>
      <c r="BR149" s="93"/>
      <c r="BS149" s="93"/>
      <c r="BT149" s="93"/>
      <c r="BU149" s="93"/>
      <c r="BV149" s="93"/>
      <c r="BW149" s="93"/>
    </row>
    <row r="150" spans="1:75" ht="12" customHeight="1" thickTop="1" thickBot="1" x14ac:dyDescent="0.2">
      <c r="C150" s="76" t="s">
        <v>184</v>
      </c>
      <c r="D150" s="75" t="s">
        <v>128</v>
      </c>
      <c r="E150" s="42">
        <f>IF(O144="","",O144)</f>
        <v>15</v>
      </c>
      <c r="F150" s="40" t="str">
        <f t="shared" si="31"/>
        <v>-</v>
      </c>
      <c r="G150" s="124">
        <f>IF(M144="","",M144)</f>
        <v>9</v>
      </c>
      <c r="H150" s="369" t="str">
        <f>IF(J147="","",J147)</f>
        <v/>
      </c>
      <c r="I150" s="41">
        <f>IF(O147="","",O147)</f>
        <v>6</v>
      </c>
      <c r="J150" s="40" t="str">
        <f t="shared" si="32"/>
        <v>-</v>
      </c>
      <c r="K150" s="124">
        <f>IF(M147="","",M147)</f>
        <v>15</v>
      </c>
      <c r="L150" s="369" t="str">
        <f>IF(N147="","",N147)</f>
        <v>-</v>
      </c>
      <c r="M150" s="374"/>
      <c r="N150" s="375"/>
      <c r="O150" s="375"/>
      <c r="P150" s="376"/>
      <c r="Q150" s="20">
        <v>15</v>
      </c>
      <c r="R150" s="40" t="str">
        <f t="shared" si="30"/>
        <v>-</v>
      </c>
      <c r="S150" s="46">
        <v>12</v>
      </c>
      <c r="T150" s="407"/>
      <c r="U150" s="411"/>
      <c r="V150" s="412"/>
      <c r="W150" s="412"/>
      <c r="X150" s="413"/>
      <c r="Y150" s="132"/>
      <c r="Z150" s="149">
        <f>COUNTIF(E149:T151,"○")</f>
        <v>2</v>
      </c>
      <c r="AA150" s="83">
        <f>COUNTIF(E149:T151,"×")</f>
        <v>1</v>
      </c>
      <c r="AB150" s="146">
        <f>(IF((E149&gt;G149),1,0))+(IF((E150&gt;G150),1,0))+(IF((E151&gt;G151),1,0))+(IF((I149&gt;K149),1,0))+(IF((I150&gt;K150),1,0))+(IF((I151&gt;K151),1,0))+(IF((M149&gt;O149),1,0))+(IF((M150&gt;O150),1,0))+(IF((M151&gt;O151),1,0))+(IF((Q149&gt;S149),1,0))+(IF((Q150&gt;S150),1,0))+(IF((Q151&gt;S151),1,0))</f>
        <v>4</v>
      </c>
      <c r="AC150" s="147">
        <f>(IF((E149&lt;G149),1,0))+(IF((E150&lt;G150),1,0))+(IF((E151&lt;G151),1,0))+(IF((I149&lt;K149),1,0))+(IF((I150&lt;K150),1,0))+(IF((I151&lt;K151),1,0))+(IF((M149&lt;O149),1,0))+(IF((M150&lt;O150),1,0))+(IF((M151&lt;O151),1,0))+(IF((Q149&lt;S149),1,0))+(IF((Q150&lt;S150),1,0))+(IF((Q151&lt;S151),1,0))</f>
        <v>2</v>
      </c>
      <c r="AD150" s="148">
        <f>AB150-AC150</f>
        <v>2</v>
      </c>
      <c r="AE150" s="83">
        <f>SUM(E149:E151,I149:I151,M149:M151,Q149:Q151)</f>
        <v>70</v>
      </c>
      <c r="AF150" s="83">
        <f>SUM(G149:G151,K149:K151,O149:O151,S149:S151)</f>
        <v>71</v>
      </c>
      <c r="AG150" s="150">
        <f>AE150-AF150</f>
        <v>-1</v>
      </c>
      <c r="AH150" s="414">
        <f>(Z150-AA150)*1000+(AD150)*100+AG150</f>
        <v>1199</v>
      </c>
      <c r="AI150" s="415"/>
      <c r="AJ150" s="126"/>
      <c r="AK150" s="126"/>
      <c r="AL150" s="126"/>
      <c r="AM150" s="327"/>
      <c r="AN150" s="328"/>
      <c r="AO150" s="328"/>
      <c r="AP150" s="329"/>
      <c r="AQ150" s="330" t="str">
        <f>C144</f>
        <v>阪下楓眞</v>
      </c>
      <c r="AR150" s="331"/>
      <c r="AS150" s="331"/>
      <c r="AT150" s="331"/>
      <c r="AU150" s="331"/>
      <c r="AV150" s="332" t="str">
        <f>D144</f>
        <v>土居中学校</v>
      </c>
      <c r="AW150" s="331"/>
      <c r="AX150" s="331"/>
      <c r="AY150" s="331"/>
      <c r="AZ150" s="331"/>
      <c r="BA150" s="333"/>
      <c r="BD150" s="93"/>
      <c r="BE150" s="93"/>
      <c r="BF150" s="105"/>
      <c r="BG150" s="334" t="str">
        <f>AQ150</f>
        <v>阪下楓眞</v>
      </c>
      <c r="BH150" s="335"/>
      <c r="BI150" s="335"/>
      <c r="BJ150" s="335"/>
      <c r="BK150" s="335"/>
      <c r="BL150" s="336" t="str">
        <f>AV150</f>
        <v>土居中学校</v>
      </c>
      <c r="BM150" s="335"/>
      <c r="BN150" s="335"/>
      <c r="BO150" s="335"/>
      <c r="BP150" s="335"/>
      <c r="BQ150" s="337"/>
      <c r="BR150" s="93"/>
      <c r="BS150" s="93"/>
      <c r="BT150" s="93"/>
      <c r="BU150" s="93"/>
      <c r="BV150" s="93"/>
      <c r="BW150" s="93"/>
    </row>
    <row r="151" spans="1:75" ht="12" customHeight="1" thickTop="1" thickBot="1" x14ac:dyDescent="0.2">
      <c r="C151" s="77"/>
      <c r="D151" s="79"/>
      <c r="E151" s="50" t="str">
        <f>IF(O145="","",O145)</f>
        <v/>
      </c>
      <c r="F151" s="48" t="str">
        <f t="shared" si="31"/>
        <v/>
      </c>
      <c r="G151" s="49" t="str">
        <f>IF(M145="","",M145)</f>
        <v/>
      </c>
      <c r="H151" s="370" t="str">
        <f>IF(J148="","",J148)</f>
        <v/>
      </c>
      <c r="I151" s="54" t="str">
        <f>IF(O148="","",O148)</f>
        <v/>
      </c>
      <c r="J151" s="40" t="str">
        <f t="shared" si="32"/>
        <v/>
      </c>
      <c r="K151" s="49" t="str">
        <f>IF(M148="","",M148)</f>
        <v/>
      </c>
      <c r="L151" s="370" t="str">
        <f>IF(N148="","",N148)</f>
        <v/>
      </c>
      <c r="M151" s="377"/>
      <c r="N151" s="378"/>
      <c r="O151" s="378"/>
      <c r="P151" s="379"/>
      <c r="Q151" s="26"/>
      <c r="R151" s="40" t="str">
        <f t="shared" si="30"/>
        <v/>
      </c>
      <c r="S151" s="47"/>
      <c r="T151" s="418"/>
      <c r="U151" s="18">
        <f>Z150</f>
        <v>2</v>
      </c>
      <c r="V151" s="17" t="s">
        <v>10</v>
      </c>
      <c r="W151" s="17">
        <f>AA150</f>
        <v>1</v>
      </c>
      <c r="X151" s="16" t="s">
        <v>7</v>
      </c>
      <c r="Y151" s="132"/>
      <c r="Z151" s="149"/>
      <c r="AA151" s="83"/>
      <c r="AB151" s="149"/>
      <c r="AC151" s="83"/>
      <c r="AD151" s="150"/>
      <c r="AE151" s="83"/>
      <c r="AF151" s="83"/>
      <c r="AG151" s="150"/>
      <c r="AH151" s="128"/>
      <c r="AI151" s="129"/>
      <c r="AJ151" s="126"/>
      <c r="AK151" s="126"/>
      <c r="AL151" s="126"/>
      <c r="AM151" s="126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</row>
    <row r="152" spans="1:75" ht="12" customHeight="1" x14ac:dyDescent="0.15">
      <c r="C152" s="80" t="s">
        <v>185</v>
      </c>
      <c r="D152" s="212" t="s">
        <v>123</v>
      </c>
      <c r="E152" s="42">
        <f>IF(S143="","",S143)</f>
        <v>4</v>
      </c>
      <c r="F152" s="40" t="str">
        <f t="shared" si="31"/>
        <v>-</v>
      </c>
      <c r="G152" s="124">
        <f>IF(Q143="","",Q143)</f>
        <v>15</v>
      </c>
      <c r="H152" s="368" t="str">
        <f>IF(T143="","",IF(T143="○","×",IF(T143="×","○")))</f>
        <v>×</v>
      </c>
      <c r="I152" s="41">
        <f>IF(S146="","",S146)</f>
        <v>8</v>
      </c>
      <c r="J152" s="43" t="str">
        <f t="shared" si="32"/>
        <v>-</v>
      </c>
      <c r="K152" s="124">
        <f>IF(Q146="","",Q146)</f>
        <v>15</v>
      </c>
      <c r="L152" s="368" t="str">
        <f>IF(T146="","",IF(T146="○","×",IF(T146="×","○")))</f>
        <v>×</v>
      </c>
      <c r="M152" s="44">
        <f>IF(S149="","",S149)</f>
        <v>9</v>
      </c>
      <c r="N152" s="40" t="str">
        <f>IF(M152="","","-")</f>
        <v>-</v>
      </c>
      <c r="O152" s="123">
        <f>IF(Q149="","",Q149)</f>
        <v>15</v>
      </c>
      <c r="P152" s="368" t="str">
        <f>IF(T149="","",IF(T149="○","×",IF(T149="×","○")))</f>
        <v>×</v>
      </c>
      <c r="Q152" s="371"/>
      <c r="R152" s="372"/>
      <c r="S152" s="372"/>
      <c r="T152" s="381"/>
      <c r="U152" s="408">
        <f>RANK(AH153,AH144:AH153)</f>
        <v>4</v>
      </c>
      <c r="V152" s="409"/>
      <c r="W152" s="409"/>
      <c r="X152" s="410"/>
      <c r="Y152" s="132"/>
      <c r="Z152" s="142"/>
      <c r="AA152" s="143"/>
      <c r="AB152" s="142"/>
      <c r="AC152" s="143"/>
      <c r="AD152" s="144"/>
      <c r="AE152" s="143"/>
      <c r="AF152" s="143"/>
      <c r="AG152" s="144"/>
      <c r="AH152" s="128"/>
      <c r="AI152" s="129"/>
      <c r="AJ152" s="126"/>
      <c r="AK152" s="126"/>
      <c r="AL152" s="126"/>
      <c r="AM152" s="126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</row>
    <row r="153" spans="1:75" ht="12" customHeight="1" x14ac:dyDescent="0.15">
      <c r="C153" s="80" t="s">
        <v>186</v>
      </c>
      <c r="D153" s="122" t="s">
        <v>123</v>
      </c>
      <c r="E153" s="42">
        <f>IF(S144="","",S144)</f>
        <v>12</v>
      </c>
      <c r="F153" s="40" t="str">
        <f t="shared" si="31"/>
        <v>-</v>
      </c>
      <c r="G153" s="124">
        <f>IF(Q144="","",Q144)</f>
        <v>15</v>
      </c>
      <c r="H153" s="369" t="str">
        <f>IF(J150="","",J150)</f>
        <v>-</v>
      </c>
      <c r="I153" s="41">
        <f>IF(S147="","",S147)</f>
        <v>5</v>
      </c>
      <c r="J153" s="40" t="str">
        <f t="shared" si="32"/>
        <v>-</v>
      </c>
      <c r="K153" s="124">
        <f>IF(Q147="","",Q147)</f>
        <v>15</v>
      </c>
      <c r="L153" s="369" t="str">
        <f>IF(N150="","",N150)</f>
        <v/>
      </c>
      <c r="M153" s="41">
        <f>IF(S150="","",S150)</f>
        <v>12</v>
      </c>
      <c r="N153" s="40" t="str">
        <f>IF(M153="","","-")</f>
        <v>-</v>
      </c>
      <c r="O153" s="124">
        <f>IF(Q150="","",Q150)</f>
        <v>15</v>
      </c>
      <c r="P153" s="369" t="str">
        <f>IF(R150="","",R150)</f>
        <v>-</v>
      </c>
      <c r="Q153" s="374"/>
      <c r="R153" s="375"/>
      <c r="S153" s="375"/>
      <c r="T153" s="382"/>
      <c r="U153" s="411"/>
      <c r="V153" s="412"/>
      <c r="W153" s="412"/>
      <c r="X153" s="413"/>
      <c r="Y153" s="132"/>
      <c r="Z153" s="149">
        <f>COUNTIF(E152:T154,"○")</f>
        <v>0</v>
      </c>
      <c r="AA153" s="83">
        <f>COUNTIF(E152:T154,"×")</f>
        <v>3</v>
      </c>
      <c r="AB153" s="146">
        <f>(IF((E152&gt;G152),1,0))+(IF((E153&gt;G153),1,0))+(IF((E154&gt;G154),1,0))+(IF((I152&gt;K152),1,0))+(IF((I153&gt;K153),1,0))+(IF((I154&gt;K154),1,0))+(IF((M152&gt;O152),1,0))+(IF((M153&gt;O153),1,0))+(IF((M154&gt;O154),1,0))+(IF((Q152&gt;S152),1,0))+(IF((Q153&gt;S153),1,0))+(IF((Q154&gt;S154),1,0))</f>
        <v>0</v>
      </c>
      <c r="AC153" s="147">
        <f>(IF((E152&lt;G152),1,0))+(IF((E153&lt;G153),1,0))+(IF((E154&lt;G154),1,0))+(IF((I152&lt;K152),1,0))+(IF((I153&lt;K153),1,0))+(IF((I154&lt;K154),1,0))+(IF((M152&lt;O152),1,0))+(IF((M153&lt;O153),1,0))+(IF((M154&lt;O154),1,0))+(IF((Q152&lt;S152),1,0))+(IF((Q153&lt;S153),1,0))+(IF((Q154&lt;S154),1,0))</f>
        <v>6</v>
      </c>
      <c r="AD153" s="148">
        <f>AB153-AC153</f>
        <v>-6</v>
      </c>
      <c r="AE153" s="83">
        <f>SUM(E152:E154,I152:I154,M152:M154,Q152:Q154)</f>
        <v>50</v>
      </c>
      <c r="AF153" s="83">
        <f>SUM(G152:G154,K152:K154,O152:O154,S152:S154)</f>
        <v>90</v>
      </c>
      <c r="AG153" s="150">
        <f>AE153-AF153</f>
        <v>-40</v>
      </c>
      <c r="AH153" s="414">
        <f>(Z153-AA153)*1000+(AD153)*100+AG153</f>
        <v>-3640</v>
      </c>
      <c r="AI153" s="415"/>
      <c r="AJ153" s="126"/>
      <c r="AK153" s="126"/>
      <c r="AL153" s="126"/>
      <c r="AM153" s="126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</row>
    <row r="154" spans="1:75" ht="12" customHeight="1" thickBot="1" x14ac:dyDescent="0.2">
      <c r="C154" s="73"/>
      <c r="D154" s="72"/>
      <c r="E154" s="39" t="str">
        <f>IF(S145="","",S145)</f>
        <v/>
      </c>
      <c r="F154" s="37" t="str">
        <f t="shared" si="31"/>
        <v/>
      </c>
      <c r="G154" s="125" t="str">
        <f>IF(Q145="","",Q145)</f>
        <v/>
      </c>
      <c r="H154" s="380" t="str">
        <f>IF(J151="","",J151)</f>
        <v/>
      </c>
      <c r="I154" s="38" t="str">
        <f>IF(S148="","",S148)</f>
        <v/>
      </c>
      <c r="J154" s="37" t="str">
        <f t="shared" si="32"/>
        <v/>
      </c>
      <c r="K154" s="125" t="str">
        <f>IF(Q148="","",Q148)</f>
        <v/>
      </c>
      <c r="L154" s="380" t="str">
        <f>IF(N151="","",N151)</f>
        <v/>
      </c>
      <c r="M154" s="38" t="str">
        <f>IF(S151="","",S151)</f>
        <v/>
      </c>
      <c r="N154" s="37" t="str">
        <f>IF(M154="","","-")</f>
        <v/>
      </c>
      <c r="O154" s="125" t="str">
        <f>IF(Q151="","",Q151)</f>
        <v/>
      </c>
      <c r="P154" s="380" t="str">
        <f>IF(R151="","",R151)</f>
        <v/>
      </c>
      <c r="Q154" s="383"/>
      <c r="R154" s="384"/>
      <c r="S154" s="384"/>
      <c r="T154" s="385"/>
      <c r="U154" s="3">
        <f>Z153</f>
        <v>0</v>
      </c>
      <c r="V154" s="2" t="s">
        <v>10</v>
      </c>
      <c r="W154" s="2">
        <f>AA153</f>
        <v>3</v>
      </c>
      <c r="X154" s="1" t="s">
        <v>7</v>
      </c>
      <c r="Y154" s="132"/>
      <c r="Z154" s="156"/>
      <c r="AA154" s="157"/>
      <c r="AB154" s="156"/>
      <c r="AC154" s="157"/>
      <c r="AD154" s="158"/>
      <c r="AE154" s="157"/>
      <c r="AF154" s="157"/>
      <c r="AG154" s="158"/>
      <c r="AH154" s="130"/>
      <c r="AI154" s="131"/>
      <c r="AJ154" s="126"/>
      <c r="AK154" s="126"/>
      <c r="AL154" s="126"/>
      <c r="AM154" s="126"/>
      <c r="AN154" s="126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</row>
    <row r="155" spans="1:75" ht="12" customHeight="1" x14ac:dyDescent="0.2">
      <c r="C155" s="227"/>
      <c r="D155" s="79"/>
      <c r="E155" s="210"/>
      <c r="F155" s="84"/>
      <c r="G155" s="210"/>
      <c r="H155" s="210"/>
      <c r="I155" s="126"/>
      <c r="J155" s="74"/>
      <c r="K155" s="126"/>
      <c r="L155" s="126"/>
      <c r="M155" s="126"/>
      <c r="N155" s="74"/>
      <c r="O155" s="126"/>
      <c r="P155" s="126"/>
      <c r="Q155" s="126"/>
      <c r="R155" s="74"/>
      <c r="S155" s="126"/>
      <c r="T155" s="126"/>
      <c r="U155" s="126"/>
      <c r="V155" s="126"/>
      <c r="W155" s="126"/>
      <c r="X155" s="126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</row>
    <row r="156" spans="1:75" ht="12" customHeight="1" x14ac:dyDescent="0.2">
      <c r="C156" s="227"/>
      <c r="D156" s="79"/>
      <c r="E156" s="210"/>
      <c r="F156" s="84"/>
      <c r="G156" s="210"/>
      <c r="H156" s="210"/>
      <c r="I156" s="126"/>
      <c r="J156" s="74"/>
      <c r="K156" s="126"/>
      <c r="L156" s="126"/>
      <c r="M156" s="126"/>
      <c r="N156" s="74"/>
      <c r="O156" s="126"/>
      <c r="P156" s="126"/>
      <c r="Q156" s="126"/>
      <c r="R156" s="74"/>
      <c r="S156" s="126"/>
      <c r="T156" s="126"/>
      <c r="U156" s="126"/>
      <c r="V156" s="126"/>
      <c r="W156" s="126"/>
      <c r="X156" s="126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</row>
    <row r="157" spans="1:75" ht="12" customHeight="1" thickBot="1" x14ac:dyDescent="0.25">
      <c r="A157" s="110"/>
      <c r="B157" s="110"/>
      <c r="C157" s="111"/>
      <c r="D157" s="112"/>
      <c r="E157" s="112"/>
      <c r="F157" s="112"/>
      <c r="G157" s="112"/>
      <c r="H157" s="112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4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0"/>
    </row>
    <row r="158" spans="1:75" ht="12" customHeight="1" x14ac:dyDescent="0.2">
      <c r="B158" s="94"/>
      <c r="C158" s="99"/>
      <c r="D158" s="103"/>
      <c r="E158" s="103"/>
      <c r="F158" s="103"/>
      <c r="G158" s="103"/>
      <c r="H158" s="103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1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</row>
    <row r="159" spans="1:75" ht="12" customHeight="1" x14ac:dyDescent="0.2">
      <c r="B159" s="94"/>
      <c r="C159" s="99"/>
      <c r="D159" s="103"/>
      <c r="E159" s="103"/>
      <c r="F159" s="103"/>
      <c r="G159" s="103"/>
      <c r="H159" s="103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1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</row>
    <row r="160" spans="1:75" ht="12" customHeight="1" x14ac:dyDescent="0.2">
      <c r="B160" s="94"/>
      <c r="C160" s="99"/>
      <c r="D160" s="103"/>
      <c r="E160" s="103"/>
      <c r="F160" s="103"/>
      <c r="G160" s="103"/>
      <c r="H160" s="103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1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</row>
    <row r="161" spans="1:75" ht="12" customHeight="1" x14ac:dyDescent="0.2">
      <c r="B161" s="94"/>
      <c r="C161" s="99"/>
      <c r="D161" s="103"/>
      <c r="E161" s="103"/>
      <c r="F161" s="103"/>
      <c r="G161" s="103"/>
      <c r="H161" s="103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1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</row>
    <row r="162" spans="1:75" ht="12" customHeight="1" x14ac:dyDescent="0.2">
      <c r="B162" s="94"/>
      <c r="C162" s="99"/>
      <c r="D162" s="103"/>
      <c r="E162" s="103"/>
      <c r="F162" s="103"/>
      <c r="G162" s="103"/>
      <c r="H162" s="103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1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</row>
    <row r="163" spans="1:75" ht="12" customHeight="1" x14ac:dyDescent="0.2"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</row>
    <row r="164" spans="1:75" ht="30" x14ac:dyDescent="0.2">
      <c r="B164" s="94"/>
      <c r="C164" s="350" t="s">
        <v>129</v>
      </c>
      <c r="D164" s="350"/>
      <c r="E164" s="350"/>
      <c r="F164" s="350"/>
      <c r="G164" s="350"/>
      <c r="H164" s="350"/>
      <c r="I164" s="350"/>
      <c r="J164" s="350"/>
      <c r="K164" s="350"/>
      <c r="L164" s="350"/>
      <c r="M164" s="350"/>
      <c r="N164" s="350"/>
      <c r="O164" s="350"/>
      <c r="P164" s="350"/>
      <c r="Q164" s="97"/>
      <c r="R164" s="97"/>
      <c r="S164" s="97"/>
      <c r="T164" s="97"/>
      <c r="U164" s="104" t="s">
        <v>147</v>
      </c>
      <c r="V164" s="97"/>
      <c r="W164" s="97"/>
      <c r="X164" s="97"/>
      <c r="Y164" s="94"/>
      <c r="Z164" s="94"/>
      <c r="AA164" s="94"/>
      <c r="AB164" s="94"/>
      <c r="AC164" s="94"/>
      <c r="AD164" s="94"/>
      <c r="AE164" s="94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242"/>
      <c r="BB164" s="242"/>
      <c r="BC164" s="97"/>
      <c r="BD164" s="97"/>
      <c r="BE164" s="97"/>
      <c r="BF164" s="95"/>
    </row>
    <row r="165" spans="1:75" ht="5.0999999999999996" customHeight="1" thickBot="1" x14ac:dyDescent="0.25">
      <c r="C165" s="99"/>
      <c r="D165" s="103"/>
      <c r="E165" s="103"/>
      <c r="F165" s="103"/>
      <c r="G165" s="103"/>
      <c r="H165" s="103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1"/>
      <c r="T165" s="101"/>
      <c r="U165" s="101"/>
      <c r="V165" s="101"/>
      <c r="W165" s="101"/>
      <c r="X165" s="100"/>
      <c r="Y165" s="99"/>
      <c r="Z165" s="99"/>
      <c r="AA165" s="99"/>
      <c r="AB165" s="99"/>
      <c r="BA165" s="107"/>
      <c r="BB165" s="107"/>
      <c r="BC165" s="94"/>
      <c r="BP165" s="93"/>
      <c r="BQ165" s="93"/>
      <c r="BR165" s="93"/>
      <c r="BS165" s="93"/>
      <c r="BT165" s="93"/>
      <c r="BU165" s="93"/>
      <c r="BV165" s="93"/>
      <c r="BW165" s="93"/>
    </row>
    <row r="166" spans="1:75" ht="12" customHeight="1" x14ac:dyDescent="0.15">
      <c r="C166" s="448" t="s">
        <v>130</v>
      </c>
      <c r="D166" s="449"/>
      <c r="E166" s="423" t="str">
        <f>C168</f>
        <v>石水玲珈</v>
      </c>
      <c r="F166" s="424"/>
      <c r="G166" s="424"/>
      <c r="H166" s="425"/>
      <c r="I166" s="426" t="str">
        <f>C171</f>
        <v>猪川なのは</v>
      </c>
      <c r="J166" s="424"/>
      <c r="K166" s="424"/>
      <c r="L166" s="425"/>
      <c r="M166" s="426" t="str">
        <f>C174</f>
        <v>笹野芽生</v>
      </c>
      <c r="N166" s="424"/>
      <c r="O166" s="424"/>
      <c r="P166" s="425"/>
      <c r="Q166" s="426" t="str">
        <f>C177</f>
        <v>石水梨羽</v>
      </c>
      <c r="R166" s="424"/>
      <c r="S166" s="424"/>
      <c r="T166" s="425"/>
      <c r="U166" s="426" t="str">
        <f>C180</f>
        <v>石川紫音</v>
      </c>
      <c r="V166" s="424"/>
      <c r="W166" s="424"/>
      <c r="X166" s="425"/>
      <c r="Y166" s="426" t="str">
        <f>C183</f>
        <v>合田姫愛</v>
      </c>
      <c r="Z166" s="424"/>
      <c r="AA166" s="424"/>
      <c r="AB166" s="425"/>
      <c r="AC166" s="426" t="str">
        <f>C186</f>
        <v>星川奈央佳</v>
      </c>
      <c r="AD166" s="424"/>
      <c r="AE166" s="424"/>
      <c r="AF166" s="425"/>
      <c r="AG166" s="391" t="s">
        <v>1</v>
      </c>
      <c r="AH166" s="392"/>
      <c r="AI166" s="392"/>
      <c r="AJ166" s="393"/>
      <c r="AK166" s="132"/>
      <c r="AL166" s="434" t="s">
        <v>3</v>
      </c>
      <c r="AM166" s="435"/>
      <c r="AN166" s="436" t="s">
        <v>4</v>
      </c>
      <c r="AO166" s="437"/>
      <c r="AP166" s="438"/>
      <c r="AQ166" s="167" t="s">
        <v>5</v>
      </c>
      <c r="AR166" s="168"/>
      <c r="AS166" s="169"/>
      <c r="AT166" s="188"/>
      <c r="AU166" s="188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</row>
    <row r="167" spans="1:75" ht="12" customHeight="1" thickBot="1" x14ac:dyDescent="0.2">
      <c r="C167" s="450"/>
      <c r="D167" s="451"/>
      <c r="E167" s="428" t="str">
        <f>C169</f>
        <v>滝本美玲</v>
      </c>
      <c r="F167" s="429"/>
      <c r="G167" s="429"/>
      <c r="H167" s="430"/>
      <c r="I167" s="431" t="str">
        <f>C172</f>
        <v>猪川</v>
      </c>
      <c r="J167" s="429"/>
      <c r="K167" s="429"/>
      <c r="L167" s="430"/>
      <c r="M167" s="431" t="str">
        <f>C175</f>
        <v>佐伯寿望愛</v>
      </c>
      <c r="N167" s="429"/>
      <c r="O167" s="429"/>
      <c r="P167" s="430"/>
      <c r="Q167" s="431" t="str">
        <f>C178</f>
        <v>山内莉橙</v>
      </c>
      <c r="R167" s="429"/>
      <c r="S167" s="429"/>
      <c r="T167" s="430"/>
      <c r="U167" s="431" t="str">
        <f>C181</f>
        <v>大西美心</v>
      </c>
      <c r="V167" s="429"/>
      <c r="W167" s="429"/>
      <c r="X167" s="430"/>
      <c r="Y167" s="431" t="str">
        <f>C184</f>
        <v>合田愛桜</v>
      </c>
      <c r="Z167" s="429"/>
      <c r="AA167" s="429"/>
      <c r="AB167" s="430"/>
      <c r="AC167" s="431" t="str">
        <f>C187</f>
        <v>戸田妃葉璃</v>
      </c>
      <c r="AD167" s="429"/>
      <c r="AE167" s="429"/>
      <c r="AF167" s="430"/>
      <c r="AG167" s="400" t="s">
        <v>2</v>
      </c>
      <c r="AH167" s="401"/>
      <c r="AI167" s="401"/>
      <c r="AJ167" s="402"/>
      <c r="AK167" s="132"/>
      <c r="AL167" s="170" t="s">
        <v>6</v>
      </c>
      <c r="AM167" s="171" t="s">
        <v>7</v>
      </c>
      <c r="AN167" s="170" t="s">
        <v>19</v>
      </c>
      <c r="AO167" s="171" t="s">
        <v>8</v>
      </c>
      <c r="AP167" s="172" t="s">
        <v>9</v>
      </c>
      <c r="AQ167" s="171" t="s">
        <v>19</v>
      </c>
      <c r="AR167" s="171" t="s">
        <v>8</v>
      </c>
      <c r="AS167" s="172" t="s">
        <v>9</v>
      </c>
      <c r="AT167" s="189"/>
      <c r="AU167" s="189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</row>
    <row r="168" spans="1:75" ht="12" customHeight="1" x14ac:dyDescent="0.15">
      <c r="A168" s="93"/>
      <c r="B168" s="239" t="s">
        <v>131</v>
      </c>
      <c r="C168" s="80" t="s">
        <v>107</v>
      </c>
      <c r="D168" s="75" t="s">
        <v>90</v>
      </c>
      <c r="E168" s="466"/>
      <c r="F168" s="467"/>
      <c r="G168" s="467"/>
      <c r="H168" s="468"/>
      <c r="I168" s="20">
        <v>15</v>
      </c>
      <c r="J168" s="9" t="str">
        <f>IF(I168="","","-")</f>
        <v>-</v>
      </c>
      <c r="K168" s="36">
        <v>5</v>
      </c>
      <c r="L168" s="403" t="str">
        <f>IF(I168&lt;&gt;"",IF(I168&gt;K168,IF(I169&gt;K169,"○",IF(I170&gt;K170,"○","×")),IF(I169&gt;K169,IF(I170&gt;K170,"○","×"),"×")),"")</f>
        <v>○</v>
      </c>
      <c r="M168" s="20">
        <v>15</v>
      </c>
      <c r="N168" s="35" t="str">
        <f t="shared" ref="N168:N173" si="33">IF(M168="","","-")</f>
        <v>-</v>
      </c>
      <c r="O168" s="34">
        <v>6</v>
      </c>
      <c r="P168" s="403" t="str">
        <f>IF(M168&lt;&gt;"",IF(M168&gt;O168,IF(M169&gt;O169,"○",IF(M170&gt;O170,"○","×")),IF(M169&gt;O169,IF(M170&gt;O170,"○","×"),"×")),"")</f>
        <v>○</v>
      </c>
      <c r="Q168" s="20">
        <v>15</v>
      </c>
      <c r="R168" s="35" t="str">
        <f t="shared" ref="R168:R176" si="34">IF(Q168="","","-")</f>
        <v>-</v>
      </c>
      <c r="S168" s="34">
        <v>5</v>
      </c>
      <c r="T168" s="403" t="str">
        <f>IF(Q168&lt;&gt;"",IF(Q168&gt;S168,IF(Q169&gt;S169,"○",IF(Q170&gt;S170,"○","×")),IF(Q169&gt;S169,IF(Q170&gt;S170,"○","×"),"×")),"")</f>
        <v>○</v>
      </c>
      <c r="U168" s="20">
        <v>15</v>
      </c>
      <c r="V168" s="35" t="str">
        <f t="shared" ref="V168:V179" si="35">IF(U168="","","-")</f>
        <v>-</v>
      </c>
      <c r="W168" s="34">
        <v>8</v>
      </c>
      <c r="X168" s="403" t="str">
        <f>IF(U168&lt;&gt;"",IF(U168&gt;W168,IF(U169&gt;W169,"○",IF(U170&gt;W170,"○","×")),IF(U169&gt;W169,IF(U170&gt;W170,"○","×"),"×")),"")</f>
        <v>○</v>
      </c>
      <c r="Y168" s="20">
        <v>15</v>
      </c>
      <c r="Z168" s="35" t="str">
        <f t="shared" ref="Z168:Z182" si="36">IF(Y168="","","-")</f>
        <v>-</v>
      </c>
      <c r="AA168" s="34">
        <v>3</v>
      </c>
      <c r="AB168" s="403" t="str">
        <f>IF(Y168&lt;&gt;"",IF(Y168&gt;AA168,IF(Y169&gt;AA169,"○",IF(Y170&gt;AA170,"○","×")),IF(Y169&gt;AA169,IF(Y170&gt;AA170,"○","×"),"×")),"")</f>
        <v>○</v>
      </c>
      <c r="AC168" s="20">
        <v>15</v>
      </c>
      <c r="AD168" s="35" t="str">
        <f t="shared" ref="AD168:AD185" si="37">IF(AC168="","","-")</f>
        <v>-</v>
      </c>
      <c r="AE168" s="34">
        <v>9</v>
      </c>
      <c r="AF168" s="406" t="str">
        <f>IF(AC168&lt;&gt;"",IF(AC168&gt;AE168,IF(AC169&gt;AE169,"○",IF(AC170&gt;AE170,"○","×")),IF(AC169&gt;AE169,IF(AC170&gt;AE170,"○","×"),"×")),"")</f>
        <v>○</v>
      </c>
      <c r="AG168" s="408">
        <f>RANK(AT169,AT169:AT187)</f>
        <v>1</v>
      </c>
      <c r="AH168" s="409"/>
      <c r="AI168" s="409"/>
      <c r="AJ168" s="410"/>
      <c r="AK168" s="132"/>
      <c r="AL168" s="173"/>
      <c r="AM168" s="174"/>
      <c r="AN168" s="175"/>
      <c r="AO168" s="176"/>
      <c r="AP168" s="177"/>
      <c r="AQ168" s="174"/>
      <c r="AR168" s="174"/>
      <c r="AS168" s="177"/>
      <c r="AT168" s="174"/>
      <c r="AU168" s="174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</row>
    <row r="169" spans="1:75" ht="12" customHeight="1" x14ac:dyDescent="0.15">
      <c r="B169" s="257"/>
      <c r="C169" s="80" t="s">
        <v>106</v>
      </c>
      <c r="D169" s="75" t="s">
        <v>90</v>
      </c>
      <c r="E169" s="469"/>
      <c r="F169" s="443"/>
      <c r="G169" s="443"/>
      <c r="H169" s="444"/>
      <c r="I169" s="20">
        <v>15</v>
      </c>
      <c r="J169" s="9" t="str">
        <f>IF(I169="","","-")</f>
        <v>-</v>
      </c>
      <c r="K169" s="33">
        <v>3</v>
      </c>
      <c r="L169" s="404"/>
      <c r="M169" s="20">
        <v>15</v>
      </c>
      <c r="N169" s="9" t="str">
        <f t="shared" si="33"/>
        <v>-</v>
      </c>
      <c r="O169" s="19">
        <v>7</v>
      </c>
      <c r="P169" s="404"/>
      <c r="Q169" s="20">
        <v>15</v>
      </c>
      <c r="R169" s="9" t="str">
        <f t="shared" si="34"/>
        <v>-</v>
      </c>
      <c r="S169" s="19">
        <v>14</v>
      </c>
      <c r="T169" s="404"/>
      <c r="U169" s="20">
        <v>15</v>
      </c>
      <c r="V169" s="9" t="str">
        <f t="shared" si="35"/>
        <v>-</v>
      </c>
      <c r="W169" s="19">
        <v>5</v>
      </c>
      <c r="X169" s="404"/>
      <c r="Y169" s="20">
        <v>15</v>
      </c>
      <c r="Z169" s="9" t="str">
        <f t="shared" si="36"/>
        <v>-</v>
      </c>
      <c r="AA169" s="19">
        <v>2</v>
      </c>
      <c r="AB169" s="404"/>
      <c r="AC169" s="20">
        <v>15</v>
      </c>
      <c r="AD169" s="9" t="str">
        <f t="shared" si="37"/>
        <v>-</v>
      </c>
      <c r="AE169" s="19">
        <v>8</v>
      </c>
      <c r="AF169" s="407"/>
      <c r="AG169" s="411"/>
      <c r="AH169" s="412"/>
      <c r="AI169" s="412"/>
      <c r="AJ169" s="413"/>
      <c r="AK169" s="132"/>
      <c r="AL169" s="173">
        <f>COUNTIF(E168:AF170,"○")</f>
        <v>6</v>
      </c>
      <c r="AM169" s="174">
        <f>COUNTIF(E168:AF170,"×")</f>
        <v>0</v>
      </c>
      <c r="AN169" s="175">
        <f>(IF((E168&gt;G168),1,0))+(IF((E169&gt;G169),1,0))+(IF((E170&gt;G170),1,0))+(IF((I168&gt;K168),1,0))+(IF((I169&gt;K169),1,0))+(IF((I170&gt;K170),1,0))+(IF((M168&gt;O168),1,0))+(IF((M169&gt;O169),1,0))+(IF((M170&gt;O170),1,0))+(IF((Q168&gt;S168),1,0))+(IF((Q169&gt;S169),1,0))+(IF((Q170&gt;S170),1,0))+(IF((U168&gt;W168),1,0))+(IF((U169&gt;W169),1,0))+(IF((U170&gt;W170),1,0))+(IF((Y168&gt;AA168),1,0))+(IF((Y169&gt;AA169),1,0))+(IF((Y170&gt;AA170),1,0))+(IF((AC168&gt;AE168),1,0))+(IF((AC169&gt;AE169),1,0))+(IF((AC170&gt;AE170),1,0))</f>
        <v>12</v>
      </c>
      <c r="AO169" s="176">
        <f>(IF((E168&lt;G168),1,0))+(IF((E169&lt;G169),1,0))+(IF((E170&lt;G170),1,0))+(IF((I168&lt;K168),1,0))+(IF((I169&lt;K169),1,0))+(IF((I170&lt;K170),1,0))+(IF((M168&lt;O168),1,0))+(IF((M169&lt;O169),1,0))+(IF((M170&lt;O170),1,0))+(IF((Q168&lt;S168),1,0))+(IF((Q169&lt;S169),1,0))+(IF((Q170&lt;S170),1,0))+(IF((U168&lt;W168),1,0))+(IF((U169&lt;W169),1,0))+(IF((U170&lt;W170),1,0))+(IF((Y168&lt;AA168),1,0))+(IF((Y169&lt;AA169),1,0))+(IF((Y170&lt;AA170),1,0))+(IF((AC168&lt;AE168),1,0))+(IF((AC169&lt;AE169),1,0))+(IF((AC170&lt;AE170),1,0))</f>
        <v>0</v>
      </c>
      <c r="AP169" s="177">
        <f>AN169-AO169</f>
        <v>12</v>
      </c>
      <c r="AQ169" s="174">
        <f>SUM(E168:E170,I168:I170,M168:M170,Q168:Q170,U168:U170,Y168:Y170,AC168:AC170)</f>
        <v>180</v>
      </c>
      <c r="AR169" s="174">
        <f>SUM(G168:G170,K168:K170,O168:O170,S168:S170,W168:W170,AA168:AA170,AE168:AE170)</f>
        <v>75</v>
      </c>
      <c r="AS169" s="177">
        <f>AQ169-AR169</f>
        <v>105</v>
      </c>
      <c r="AT169" s="414">
        <f>(AL169-AM169)*1000+(AP169)*100+AS169</f>
        <v>7305</v>
      </c>
      <c r="AU169" s="415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</row>
    <row r="170" spans="1:75" ht="12" customHeight="1" x14ac:dyDescent="0.15">
      <c r="B170" s="257"/>
      <c r="C170" s="77"/>
      <c r="D170" s="79"/>
      <c r="E170" s="470"/>
      <c r="F170" s="446"/>
      <c r="G170" s="446"/>
      <c r="H170" s="447"/>
      <c r="I170" s="32"/>
      <c r="J170" s="9" t="str">
        <f>IF(I170="","","-")</f>
        <v/>
      </c>
      <c r="K170" s="24"/>
      <c r="L170" s="405"/>
      <c r="M170" s="26"/>
      <c r="N170" s="25" t="str">
        <f t="shared" si="33"/>
        <v/>
      </c>
      <c r="O170" s="24"/>
      <c r="P170" s="405"/>
      <c r="Q170" s="20"/>
      <c r="R170" s="9" t="str">
        <f t="shared" si="34"/>
        <v/>
      </c>
      <c r="S170" s="19"/>
      <c r="T170" s="405"/>
      <c r="U170" s="20"/>
      <c r="V170" s="9" t="str">
        <f t="shared" si="35"/>
        <v/>
      </c>
      <c r="W170" s="19"/>
      <c r="X170" s="404"/>
      <c r="Y170" s="20"/>
      <c r="Z170" s="9" t="str">
        <f t="shared" si="36"/>
        <v/>
      </c>
      <c r="AA170" s="19"/>
      <c r="AB170" s="404"/>
      <c r="AC170" s="20"/>
      <c r="AD170" s="9" t="str">
        <f t="shared" si="37"/>
        <v/>
      </c>
      <c r="AE170" s="19"/>
      <c r="AF170" s="407"/>
      <c r="AG170" s="18">
        <f>AL169</f>
        <v>6</v>
      </c>
      <c r="AH170" s="17" t="s">
        <v>10</v>
      </c>
      <c r="AI170" s="17">
        <f>AM169</f>
        <v>0</v>
      </c>
      <c r="AJ170" s="16" t="s">
        <v>7</v>
      </c>
      <c r="AK170" s="132"/>
      <c r="AL170" s="173"/>
      <c r="AM170" s="174"/>
      <c r="AN170" s="175"/>
      <c r="AO170" s="176"/>
      <c r="AP170" s="177"/>
      <c r="AQ170" s="174"/>
      <c r="AR170" s="174"/>
      <c r="AS170" s="177"/>
      <c r="AT170" s="135"/>
      <c r="AU170" s="128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</row>
    <row r="171" spans="1:75" ht="12" customHeight="1" x14ac:dyDescent="0.15">
      <c r="B171" s="239" t="s">
        <v>131</v>
      </c>
      <c r="C171" s="80" t="s">
        <v>59</v>
      </c>
      <c r="D171" s="219" t="s">
        <v>56</v>
      </c>
      <c r="E171" s="31">
        <f>IF(K168="","",K168)</f>
        <v>5</v>
      </c>
      <c r="F171" s="9" t="str">
        <f t="shared" ref="F171:F188" si="38">IF(E171="","","-")</f>
        <v>-</v>
      </c>
      <c r="G171" s="8">
        <f>IF(I168="","",I168)</f>
        <v>15</v>
      </c>
      <c r="H171" s="416" t="str">
        <f>IF(L168="","",IF(L168="○","×",IF(L168="×","○")))</f>
        <v>×</v>
      </c>
      <c r="I171" s="439"/>
      <c r="J171" s="440"/>
      <c r="K171" s="440"/>
      <c r="L171" s="441"/>
      <c r="M171" s="30">
        <v>15</v>
      </c>
      <c r="N171" s="9" t="str">
        <f t="shared" si="33"/>
        <v>-</v>
      </c>
      <c r="O171" s="19">
        <v>10</v>
      </c>
      <c r="P171" s="416" t="str">
        <f>IF(M171&lt;&gt;"",IF(M171&gt;O171,IF(M172&gt;O172,"○",IF(M173&gt;O173,"○","×")),IF(M172&gt;O172,IF(M173&gt;O173,"○","×"),"×")),"")</f>
        <v>○</v>
      </c>
      <c r="Q171" s="22">
        <v>14</v>
      </c>
      <c r="R171" s="14" t="str">
        <f t="shared" si="34"/>
        <v>-</v>
      </c>
      <c r="S171" s="21">
        <v>15</v>
      </c>
      <c r="T171" s="416" t="str">
        <f>IF(Q171&lt;&gt;"",IF(Q171&gt;S171,IF(Q172&gt;S172,"○",IF(Q173&gt;S173,"○","×")),IF(Q172&gt;S172,IF(Q173&gt;S173,"○","×"),"×")),"")</f>
        <v>×</v>
      </c>
      <c r="U171" s="22">
        <v>15</v>
      </c>
      <c r="V171" s="14" t="str">
        <f t="shared" si="35"/>
        <v>-</v>
      </c>
      <c r="W171" s="21">
        <v>14</v>
      </c>
      <c r="X171" s="416" t="str">
        <f>IF(U171&lt;&gt;"",IF(U171&gt;W171,IF(U172&gt;W172,"○",IF(U173&gt;W173,"○","×")),IF(U172&gt;W172,IF(U173&gt;W173,"○","×"),"×")),"")</f>
        <v>○</v>
      </c>
      <c r="Y171" s="22">
        <v>15</v>
      </c>
      <c r="Z171" s="14" t="str">
        <f t="shared" si="36"/>
        <v>-</v>
      </c>
      <c r="AA171" s="21">
        <v>5</v>
      </c>
      <c r="AB171" s="416" t="str">
        <f>IF(Y171&lt;&gt;"",IF(Y171&gt;AA171,IF(Y172&gt;AA172,"○",IF(Y173&gt;AA173,"○","×")),IF(Y172&gt;AA172,IF(Y173&gt;AA173,"○","×"),"×")),"")</f>
        <v>○</v>
      </c>
      <c r="AC171" s="22">
        <v>11</v>
      </c>
      <c r="AD171" s="14" t="str">
        <f t="shared" si="37"/>
        <v>-</v>
      </c>
      <c r="AE171" s="21">
        <v>15</v>
      </c>
      <c r="AF171" s="417" t="str">
        <f>IF(AC171&lt;&gt;"",IF(AC171&gt;AE171,IF(AC172&gt;AE172,"○",IF(AC173&gt;AE173,"○","×")),IF(AC172&gt;AE172,IF(AC173&gt;AE173,"○","×"),"×")),"")</f>
        <v>×</v>
      </c>
      <c r="AG171" s="460">
        <f>RANK(AT172,AT169:AT187)</f>
        <v>4</v>
      </c>
      <c r="AH171" s="461"/>
      <c r="AI171" s="461"/>
      <c r="AJ171" s="462"/>
      <c r="AK171" s="132"/>
      <c r="AL171" s="178"/>
      <c r="AM171" s="179"/>
      <c r="AN171" s="180"/>
      <c r="AO171" s="181"/>
      <c r="AP171" s="182"/>
      <c r="AQ171" s="179"/>
      <c r="AR171" s="179"/>
      <c r="AS171" s="182"/>
      <c r="AT171" s="135"/>
      <c r="AU171" s="128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</row>
    <row r="172" spans="1:75" ht="12" customHeight="1" x14ac:dyDescent="0.15">
      <c r="B172" s="257"/>
      <c r="C172" s="80" t="s">
        <v>223</v>
      </c>
      <c r="D172" s="75" t="s">
        <v>224</v>
      </c>
      <c r="E172" s="11">
        <f>IF(K169="","",K169)</f>
        <v>3</v>
      </c>
      <c r="F172" s="9" t="str">
        <f t="shared" si="38"/>
        <v>-</v>
      </c>
      <c r="G172" s="8">
        <f>IF(I169="","",I169)</f>
        <v>15</v>
      </c>
      <c r="H172" s="404" t="str">
        <f>IF(J169="","",J169)</f>
        <v>-</v>
      </c>
      <c r="I172" s="442"/>
      <c r="J172" s="443"/>
      <c r="K172" s="443"/>
      <c r="L172" s="444"/>
      <c r="M172" s="30">
        <v>14</v>
      </c>
      <c r="N172" s="9" t="str">
        <f t="shared" si="33"/>
        <v>-</v>
      </c>
      <c r="O172" s="19">
        <v>15</v>
      </c>
      <c r="P172" s="404"/>
      <c r="Q172" s="20">
        <v>12</v>
      </c>
      <c r="R172" s="9" t="str">
        <f t="shared" si="34"/>
        <v>-</v>
      </c>
      <c r="S172" s="19">
        <v>15</v>
      </c>
      <c r="T172" s="404"/>
      <c r="U172" s="20">
        <v>15</v>
      </c>
      <c r="V172" s="9" t="str">
        <f t="shared" si="35"/>
        <v>-</v>
      </c>
      <c r="W172" s="19">
        <v>9</v>
      </c>
      <c r="X172" s="404"/>
      <c r="Y172" s="20">
        <v>15</v>
      </c>
      <c r="Z172" s="9" t="str">
        <f t="shared" si="36"/>
        <v>-</v>
      </c>
      <c r="AA172" s="19">
        <v>3</v>
      </c>
      <c r="AB172" s="404"/>
      <c r="AC172" s="20">
        <v>14</v>
      </c>
      <c r="AD172" s="9" t="str">
        <f t="shared" si="37"/>
        <v>-</v>
      </c>
      <c r="AE172" s="19">
        <v>15</v>
      </c>
      <c r="AF172" s="407"/>
      <c r="AG172" s="411"/>
      <c r="AH172" s="412"/>
      <c r="AI172" s="412"/>
      <c r="AJ172" s="413"/>
      <c r="AK172" s="132"/>
      <c r="AL172" s="173">
        <f>COUNTIF(E171:AF173,"○")</f>
        <v>3</v>
      </c>
      <c r="AM172" s="174">
        <f>COUNTIF(E171:AF173,"×")</f>
        <v>3</v>
      </c>
      <c r="AN172" s="175">
        <f>(IF((E171&gt;G171),1,0))+(IF((E172&gt;G172),1,0))+(IF((E173&gt;G173),1,0))+(IF((I171&gt;K171),1,0))+(IF((I172&gt;K172),1,0))+(IF((I173&gt;K173),1,0))+(IF((M171&gt;O171),1,0))+(IF((M172&gt;O172),1,0))+(IF((M173&gt;O173),1,0))+(IF((Q171&gt;S171),1,0))+(IF((Q172&gt;S172),1,0))+(IF((Q173&gt;S173),1,0))+(IF((U171&gt;W171),1,0))+(IF((U172&gt;W172),1,0))+(IF((U173&gt;W173),1,0))+(IF((Y171&gt;AA171),1,0))+(IF((Y172&gt;AA172),1,0))+(IF((Y173&gt;AA173),1,0))+(IF((AC171&gt;AE171),1,0))+(IF((AC172&gt;AE172),1,0))+(IF((AC173&gt;AE173),1,0))</f>
        <v>6</v>
      </c>
      <c r="AO172" s="176">
        <f>(IF((E171&lt;G171),1,0))+(IF((E172&lt;G172),1,0))+(IF((E173&lt;G173),1,0))+(IF((I171&lt;K171),1,0))+(IF((I172&lt;K172),1,0))+(IF((I173&lt;K173),1,0))+(IF((M171&lt;O171),1,0))+(IF((M172&lt;O172),1,0))+(IF((M173&lt;O173),1,0))+(IF((Q171&lt;S171),1,0))+(IF((Q172&lt;S172),1,0))+(IF((Q173&lt;S173),1,0))+(IF((U171&lt;W171),1,0))+(IF((U172&lt;W172),1,0))+(IF((U173&lt;W173),1,0))+(IF((Y171&lt;AA171),1,0))+(IF((Y172&lt;AA172),1,0))+(IF((Y173&lt;AA173),1,0))+(IF((AC171&lt;AE171),1,0))+(IF((AC172&lt;AE172),1,0))+(IF((AC173&lt;AE173),1,0))</f>
        <v>7</v>
      </c>
      <c r="AP172" s="177">
        <f>AN172-AO172</f>
        <v>-1</v>
      </c>
      <c r="AQ172" s="174">
        <f>SUM(E171:E173,I171:I173,M171:M173,Q171:Q173,U171:U173,Y171:Y173,AC171:AC173)</f>
        <v>163</v>
      </c>
      <c r="AR172" s="174">
        <f>SUM(G171:G173,K171:K173,O171:O173,S171:S173,W171:W173,AA171:AA173,AE171:AE173)</f>
        <v>159</v>
      </c>
      <c r="AS172" s="177">
        <f>AQ172-AR172</f>
        <v>4</v>
      </c>
      <c r="AT172" s="414">
        <f>(AL172-AM172)*1000+(AP172)*100+AS172</f>
        <v>-96</v>
      </c>
      <c r="AU172" s="415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</row>
    <row r="173" spans="1:75" ht="12" customHeight="1" x14ac:dyDescent="0.15">
      <c r="B173" s="257"/>
      <c r="C173" s="77"/>
      <c r="D173" s="211"/>
      <c r="E173" s="23" t="str">
        <f>IF(K170="","",K170)</f>
        <v/>
      </c>
      <c r="F173" s="9" t="str">
        <f t="shared" si="38"/>
        <v/>
      </c>
      <c r="G173" s="29" t="str">
        <f>IF(I170="","",I170)</f>
        <v/>
      </c>
      <c r="H173" s="405" t="str">
        <f>IF(J170="","",J170)</f>
        <v/>
      </c>
      <c r="I173" s="445"/>
      <c r="J173" s="446"/>
      <c r="K173" s="446"/>
      <c r="L173" s="447"/>
      <c r="M173" s="28">
        <v>15</v>
      </c>
      <c r="N173" s="9" t="str">
        <f t="shared" si="33"/>
        <v>-</v>
      </c>
      <c r="O173" s="27">
        <v>13</v>
      </c>
      <c r="P173" s="405"/>
      <c r="Q173" s="26"/>
      <c r="R173" s="25" t="str">
        <f t="shared" si="34"/>
        <v/>
      </c>
      <c r="S173" s="24"/>
      <c r="T173" s="405"/>
      <c r="U173" s="26"/>
      <c r="V173" s="25" t="str">
        <f t="shared" si="35"/>
        <v/>
      </c>
      <c r="W173" s="24"/>
      <c r="X173" s="405"/>
      <c r="Y173" s="26"/>
      <c r="Z173" s="25" t="str">
        <f t="shared" si="36"/>
        <v/>
      </c>
      <c r="AA173" s="24"/>
      <c r="AB173" s="405"/>
      <c r="AC173" s="26"/>
      <c r="AD173" s="25" t="str">
        <f t="shared" si="37"/>
        <v/>
      </c>
      <c r="AE173" s="24"/>
      <c r="AF173" s="418"/>
      <c r="AG173" s="18">
        <f>AL172</f>
        <v>3</v>
      </c>
      <c r="AH173" s="17" t="s">
        <v>10</v>
      </c>
      <c r="AI173" s="17">
        <f>AM172</f>
        <v>3</v>
      </c>
      <c r="AJ173" s="16" t="s">
        <v>7</v>
      </c>
      <c r="AK173" s="132"/>
      <c r="AL173" s="183"/>
      <c r="AM173" s="184"/>
      <c r="AN173" s="185"/>
      <c r="AO173" s="186"/>
      <c r="AP173" s="187"/>
      <c r="AQ173" s="184"/>
      <c r="AR173" s="184"/>
      <c r="AS173" s="187"/>
      <c r="AT173" s="135"/>
      <c r="AU173" s="128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</row>
    <row r="174" spans="1:75" ht="12" customHeight="1" x14ac:dyDescent="0.15">
      <c r="B174" s="239" t="s">
        <v>131</v>
      </c>
      <c r="C174" s="76" t="s">
        <v>55</v>
      </c>
      <c r="D174" s="75" t="s">
        <v>56</v>
      </c>
      <c r="E174" s="11">
        <f>IF(O168="","",O168)</f>
        <v>6</v>
      </c>
      <c r="F174" s="14" t="str">
        <f t="shared" si="38"/>
        <v>-</v>
      </c>
      <c r="G174" s="8">
        <f>IF(M168="","",M168)</f>
        <v>15</v>
      </c>
      <c r="H174" s="416" t="str">
        <f>IF(P168="","",IF(P168="○","×",IF(P168="×","○")))</f>
        <v>×</v>
      </c>
      <c r="I174" s="10">
        <f>IF(O171="","",O171)</f>
        <v>10</v>
      </c>
      <c r="J174" s="9" t="str">
        <f t="shared" ref="J174:J188" si="39">IF(I174="","","-")</f>
        <v>-</v>
      </c>
      <c r="K174" s="8">
        <f>IF(M171="","",M171)</f>
        <v>15</v>
      </c>
      <c r="L174" s="416" t="str">
        <f>IF(P171="","",IF(P171="○","×",IF(P171="×","○")))</f>
        <v>×</v>
      </c>
      <c r="M174" s="439"/>
      <c r="N174" s="440"/>
      <c r="O174" s="440"/>
      <c r="P174" s="441"/>
      <c r="Q174" s="20">
        <v>12</v>
      </c>
      <c r="R174" s="9" t="str">
        <f t="shared" si="34"/>
        <v>-</v>
      </c>
      <c r="S174" s="19">
        <v>15</v>
      </c>
      <c r="T174" s="404" t="str">
        <f>IF(Q174&lt;&gt;"",IF(Q174&gt;S174,IF(Q175&gt;S175,"○",IF(Q176&gt;S176,"○","×")),IF(Q175&gt;S175,IF(Q176&gt;S176,"○","×"),"×")),"")</f>
        <v>×</v>
      </c>
      <c r="U174" s="20">
        <v>12</v>
      </c>
      <c r="V174" s="9" t="str">
        <f t="shared" si="35"/>
        <v>-</v>
      </c>
      <c r="W174" s="19">
        <v>15</v>
      </c>
      <c r="X174" s="404" t="str">
        <f>IF(U174&lt;&gt;"",IF(U174&gt;W174,IF(U175&gt;W175,"○",IF(U176&gt;W176,"○","×")),IF(U175&gt;W175,IF(U176&gt;W176,"○","×"),"×")),"")</f>
        <v>×</v>
      </c>
      <c r="Y174" s="20">
        <v>15</v>
      </c>
      <c r="Z174" s="9" t="str">
        <f t="shared" si="36"/>
        <v>-</v>
      </c>
      <c r="AA174" s="19">
        <v>11</v>
      </c>
      <c r="AB174" s="404" t="str">
        <f>IF(Y174&lt;&gt;"",IF(Y174&gt;AA174,IF(Y175&gt;AA175,"○",IF(Y176&gt;AA176,"○","×")),IF(Y175&gt;AA175,IF(Y176&gt;AA176,"○","×"),"×")),"")</f>
        <v>○</v>
      </c>
      <c r="AC174" s="20">
        <v>4</v>
      </c>
      <c r="AD174" s="9" t="str">
        <f t="shared" si="37"/>
        <v>-</v>
      </c>
      <c r="AE174" s="19">
        <v>15</v>
      </c>
      <c r="AF174" s="417" t="str">
        <f>IF(AC174&lt;&gt;"",IF(AC174&gt;AE174,IF(AC175&gt;AE175,"○",IF(AC176&gt;AE176,"○","×")),IF(AC175&gt;AE175,IF(AC176&gt;AE176,"○","×"),"×")),"")</f>
        <v>×</v>
      </c>
      <c r="AG174" s="460">
        <f>RANK(AT175,AT169:AT187)</f>
        <v>6</v>
      </c>
      <c r="AH174" s="461"/>
      <c r="AI174" s="461"/>
      <c r="AJ174" s="462"/>
      <c r="AK174" s="132"/>
      <c r="AL174" s="173"/>
      <c r="AM174" s="174"/>
      <c r="AN174" s="175"/>
      <c r="AO174" s="176"/>
      <c r="AP174" s="177"/>
      <c r="AQ174" s="174"/>
      <c r="AR174" s="174"/>
      <c r="AS174" s="177"/>
      <c r="AT174" s="135"/>
      <c r="AU174" s="128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</row>
    <row r="175" spans="1:75" ht="12" customHeight="1" x14ac:dyDescent="0.15">
      <c r="B175" s="257"/>
      <c r="C175" s="76" t="s">
        <v>54</v>
      </c>
      <c r="D175" s="75" t="s">
        <v>56</v>
      </c>
      <c r="E175" s="11">
        <f>IF(O169="","",O169)</f>
        <v>7</v>
      </c>
      <c r="F175" s="9" t="str">
        <f t="shared" si="38"/>
        <v>-</v>
      </c>
      <c r="G175" s="8">
        <f>IF(M169="","",M169)</f>
        <v>15</v>
      </c>
      <c r="H175" s="404" t="str">
        <f>IF(J172="","",J172)</f>
        <v/>
      </c>
      <c r="I175" s="10">
        <f>IF(O172="","",O172)</f>
        <v>15</v>
      </c>
      <c r="J175" s="9" t="str">
        <f t="shared" si="39"/>
        <v>-</v>
      </c>
      <c r="K175" s="8">
        <f>IF(M172="","",M172)</f>
        <v>14</v>
      </c>
      <c r="L175" s="404" t="str">
        <f>IF(N172="","",N172)</f>
        <v>-</v>
      </c>
      <c r="M175" s="442"/>
      <c r="N175" s="443"/>
      <c r="O175" s="443"/>
      <c r="P175" s="444"/>
      <c r="Q175" s="20">
        <v>10</v>
      </c>
      <c r="R175" s="9" t="str">
        <f t="shared" si="34"/>
        <v>-</v>
      </c>
      <c r="S175" s="19">
        <v>15</v>
      </c>
      <c r="T175" s="404"/>
      <c r="U175" s="20">
        <v>15</v>
      </c>
      <c r="V175" s="9" t="str">
        <f t="shared" si="35"/>
        <v>-</v>
      </c>
      <c r="W175" s="19">
        <v>13</v>
      </c>
      <c r="X175" s="404"/>
      <c r="Y175" s="20">
        <v>15</v>
      </c>
      <c r="Z175" s="9" t="str">
        <f t="shared" si="36"/>
        <v>-</v>
      </c>
      <c r="AA175" s="19">
        <v>8</v>
      </c>
      <c r="AB175" s="404"/>
      <c r="AC175" s="20">
        <v>3</v>
      </c>
      <c r="AD175" s="9" t="str">
        <f t="shared" si="37"/>
        <v>-</v>
      </c>
      <c r="AE175" s="19">
        <v>15</v>
      </c>
      <c r="AF175" s="407"/>
      <c r="AG175" s="411"/>
      <c r="AH175" s="412"/>
      <c r="AI175" s="412"/>
      <c r="AJ175" s="413"/>
      <c r="AK175" s="132"/>
      <c r="AL175" s="173">
        <f>COUNTIF(E174:AF176,"○")</f>
        <v>1</v>
      </c>
      <c r="AM175" s="174">
        <f>COUNTIF(E174:AF176,"×")</f>
        <v>5</v>
      </c>
      <c r="AN175" s="175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+(IF((U174&gt;W174),1,0))+(IF((U175&gt;W175),1,0))+(IF((U176&gt;W176),1,0))+(IF((Y174&gt;AA174),1,0))+(IF((Y175&gt;AA175),1,0))+(IF((Y176&gt;AA176),1,0))+(IF((AC174&gt;AE174),1,0))+(IF((AC175&gt;AE175),1,0))+(IF((AC176&gt;AE176),1,0))</f>
        <v>4</v>
      </c>
      <c r="AO175" s="176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+(IF((U174&lt;W174),1,0))+(IF((U175&lt;W175),1,0))+(IF((U176&lt;W176),1,0))+(IF((Y174&lt;AA174),1,0))+(IF((Y175&lt;AA175),1,0))+(IF((Y176&lt;AA176),1,0))+(IF((AC174&lt;AE174),1,0))+(IF((AC175&lt;AE175),1,0))+(IF((AC176&lt;AE176),1,0))</f>
        <v>10</v>
      </c>
      <c r="AP175" s="177">
        <f>AN175-AO175</f>
        <v>-6</v>
      </c>
      <c r="AQ175" s="174">
        <f>SUM(E174:E176,I174:I176,M174:M176,Q174:Q176,U174:U176,Y174:Y176,AC174:AC176)</f>
        <v>150</v>
      </c>
      <c r="AR175" s="174">
        <f>SUM(G174:G176,K174:K176,O174:O176,S174:S176,W174:W176,AA174:AA176,AE174:AE176)</f>
        <v>196</v>
      </c>
      <c r="AS175" s="177">
        <f>AQ175-AR175</f>
        <v>-46</v>
      </c>
      <c r="AT175" s="414">
        <f>(AL175-AM175)*1000+(AP175)*100+AS175</f>
        <v>-4646</v>
      </c>
      <c r="AU175" s="415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</row>
    <row r="176" spans="1:75" ht="12" customHeight="1" thickBot="1" x14ac:dyDescent="0.2">
      <c r="B176" s="257"/>
      <c r="C176" s="77"/>
      <c r="D176" s="79"/>
      <c r="E176" s="11" t="str">
        <f>IF(O170="","",O170)</f>
        <v/>
      </c>
      <c r="F176" s="9" t="str">
        <f t="shared" si="38"/>
        <v/>
      </c>
      <c r="G176" s="8" t="str">
        <f>IF(M170="","",M170)</f>
        <v/>
      </c>
      <c r="H176" s="404" t="str">
        <f>IF(J173="","",J173)</f>
        <v/>
      </c>
      <c r="I176" s="10">
        <f>IF(O173="","",O173)</f>
        <v>13</v>
      </c>
      <c r="J176" s="9" t="str">
        <f t="shared" si="39"/>
        <v>-</v>
      </c>
      <c r="K176" s="8">
        <f>IF(M173="","",M173)</f>
        <v>15</v>
      </c>
      <c r="L176" s="404" t="str">
        <f>IF(N173="","",N173)</f>
        <v>-</v>
      </c>
      <c r="M176" s="442"/>
      <c r="N176" s="443"/>
      <c r="O176" s="443"/>
      <c r="P176" s="444"/>
      <c r="Q176" s="20"/>
      <c r="R176" s="9" t="str">
        <f t="shared" si="34"/>
        <v/>
      </c>
      <c r="S176" s="19"/>
      <c r="T176" s="405"/>
      <c r="U176" s="20">
        <v>13</v>
      </c>
      <c r="V176" s="9" t="str">
        <f t="shared" si="35"/>
        <v>-</v>
      </c>
      <c r="W176" s="19">
        <v>15</v>
      </c>
      <c r="X176" s="459"/>
      <c r="Y176" s="20"/>
      <c r="Z176" s="9" t="str">
        <f t="shared" si="36"/>
        <v/>
      </c>
      <c r="AA176" s="19"/>
      <c r="AB176" s="404"/>
      <c r="AC176" s="20"/>
      <c r="AD176" s="9" t="str">
        <f t="shared" si="37"/>
        <v/>
      </c>
      <c r="AE176" s="19"/>
      <c r="AF176" s="418"/>
      <c r="AG176" s="18">
        <f>AL175</f>
        <v>1</v>
      </c>
      <c r="AH176" s="17" t="s">
        <v>10</v>
      </c>
      <c r="AI176" s="17">
        <f>AM175</f>
        <v>5</v>
      </c>
      <c r="AJ176" s="16" t="s">
        <v>7</v>
      </c>
      <c r="AK176" s="132"/>
      <c r="AL176" s="173"/>
      <c r="AM176" s="174"/>
      <c r="AN176" s="175"/>
      <c r="AO176" s="176"/>
      <c r="AP176" s="177"/>
      <c r="AQ176" s="174"/>
      <c r="AR176" s="174"/>
      <c r="AS176" s="177"/>
      <c r="AT176" s="135"/>
      <c r="AU176" s="128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</row>
    <row r="177" spans="2:77" ht="12" customHeight="1" x14ac:dyDescent="0.15">
      <c r="B177" s="239" t="s">
        <v>131</v>
      </c>
      <c r="C177" s="80" t="s">
        <v>58</v>
      </c>
      <c r="D177" s="219" t="s">
        <v>56</v>
      </c>
      <c r="E177" s="12">
        <f>IF(S168="","",S168)</f>
        <v>5</v>
      </c>
      <c r="F177" s="14" t="str">
        <f t="shared" si="38"/>
        <v>-</v>
      </c>
      <c r="G177" s="13">
        <f>IF(Q168="","",Q168)</f>
        <v>15</v>
      </c>
      <c r="H177" s="454" t="str">
        <f>IF(T168="","",IF(T168="○","×",IF(T168="×","○")))</f>
        <v>×</v>
      </c>
      <c r="I177" s="15">
        <f>IF(S171="","",S171)</f>
        <v>15</v>
      </c>
      <c r="J177" s="14" t="str">
        <f t="shared" si="39"/>
        <v>-</v>
      </c>
      <c r="K177" s="13">
        <f>IF(Q171="","",Q171)</f>
        <v>14</v>
      </c>
      <c r="L177" s="416" t="str">
        <f>IF(T171="","",IF(T171="○","×",IF(T171="×","○")))</f>
        <v>○</v>
      </c>
      <c r="M177" s="13">
        <f>IF(S174="","",S174)</f>
        <v>15</v>
      </c>
      <c r="N177" s="14" t="str">
        <f t="shared" ref="N177:N188" si="40">IF(M177="","","-")</f>
        <v>-</v>
      </c>
      <c r="O177" s="13">
        <f>IF(Q174="","",Q174)</f>
        <v>12</v>
      </c>
      <c r="P177" s="416" t="str">
        <f>IF(T174="","",IF(T174="○","×",IF(T174="×","○")))</f>
        <v>○</v>
      </c>
      <c r="Q177" s="439"/>
      <c r="R177" s="440"/>
      <c r="S177" s="440"/>
      <c r="T177" s="441"/>
      <c r="U177" s="22">
        <v>15</v>
      </c>
      <c r="V177" s="14" t="str">
        <f t="shared" si="35"/>
        <v>-</v>
      </c>
      <c r="W177" s="21">
        <v>9</v>
      </c>
      <c r="X177" s="403" t="str">
        <f>IF(U177&lt;&gt;"",IF(U177&gt;W177,IF(U178&gt;W178,"○",IF(U179&gt;W179,"○","×")),IF(U178&gt;W178,IF(U179&gt;W179,"○","×"),"×")),"")</f>
        <v>○</v>
      </c>
      <c r="Y177" s="22">
        <v>15</v>
      </c>
      <c r="Z177" s="14" t="str">
        <f t="shared" si="36"/>
        <v>-</v>
      </c>
      <c r="AA177" s="21">
        <v>4</v>
      </c>
      <c r="AB177" s="416" t="str">
        <f>IF(Y177&lt;&gt;"",IF(Y177&gt;AA177,IF(Y178&gt;AA178,"○",IF(Y179&gt;AA179,"○","×")),IF(Y178&gt;AA178,IF(Y179&gt;AA179,"○","×"),"×")),"")</f>
        <v>○</v>
      </c>
      <c r="AC177" s="22">
        <v>11</v>
      </c>
      <c r="AD177" s="14" t="str">
        <f t="shared" si="37"/>
        <v>-</v>
      </c>
      <c r="AE177" s="21">
        <v>15</v>
      </c>
      <c r="AF177" s="417" t="str">
        <f>IF(AC177&lt;&gt;"",IF(AC177&gt;AE177,IF(AC178&gt;AE178,"○",IF(AC179&gt;AE179,"○","×")),IF(AC178&gt;AE178,IF(AC179&gt;AE179,"○","×"),"×")),"")</f>
        <v>×</v>
      </c>
      <c r="AG177" s="460">
        <f>RANK(AT178,AT169:AT187)</f>
        <v>3</v>
      </c>
      <c r="AH177" s="461"/>
      <c r="AI177" s="461"/>
      <c r="AJ177" s="462"/>
      <c r="AK177" s="132"/>
      <c r="AL177" s="178"/>
      <c r="AM177" s="179"/>
      <c r="AN177" s="180"/>
      <c r="AO177" s="181"/>
      <c r="AP177" s="182"/>
      <c r="AQ177" s="179"/>
      <c r="AR177" s="179"/>
      <c r="AS177" s="182"/>
      <c r="AT177" s="135"/>
      <c r="AU177" s="128"/>
      <c r="BE177" s="234"/>
      <c r="BF177" s="234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</row>
    <row r="178" spans="2:77" ht="12" customHeight="1" x14ac:dyDescent="0.15">
      <c r="B178" s="259"/>
      <c r="C178" s="80" t="s">
        <v>57</v>
      </c>
      <c r="D178" s="75" t="s">
        <v>56</v>
      </c>
      <c r="E178" s="11">
        <f>IF(S169="","",S169)</f>
        <v>14</v>
      </c>
      <c r="F178" s="9" t="str">
        <f t="shared" si="38"/>
        <v>-</v>
      </c>
      <c r="G178" s="8">
        <f>IF(Q169="","",Q169)</f>
        <v>15</v>
      </c>
      <c r="H178" s="455" t="str">
        <f>IF(J175="","",J175)</f>
        <v>-</v>
      </c>
      <c r="I178" s="10">
        <f>IF(S172="","",S172)</f>
        <v>15</v>
      </c>
      <c r="J178" s="9" t="str">
        <f t="shared" si="39"/>
        <v>-</v>
      </c>
      <c r="K178" s="8">
        <f>IF(Q172="","",Q172)</f>
        <v>12</v>
      </c>
      <c r="L178" s="404" t="str">
        <f>IF(N175="","",N175)</f>
        <v/>
      </c>
      <c r="M178" s="8">
        <f>IF(S175="","",S175)</f>
        <v>15</v>
      </c>
      <c r="N178" s="9" t="str">
        <f t="shared" si="40"/>
        <v>-</v>
      </c>
      <c r="O178" s="8">
        <f>IF(Q175="","",Q175)</f>
        <v>10</v>
      </c>
      <c r="P178" s="404" t="str">
        <f>IF(R175="","",R175)</f>
        <v>-</v>
      </c>
      <c r="Q178" s="442"/>
      <c r="R178" s="443"/>
      <c r="S178" s="443"/>
      <c r="T178" s="444"/>
      <c r="U178" s="20">
        <v>15</v>
      </c>
      <c r="V178" s="9" t="str">
        <f t="shared" si="35"/>
        <v>-</v>
      </c>
      <c r="W178" s="19">
        <v>11</v>
      </c>
      <c r="X178" s="404"/>
      <c r="Y178" s="20">
        <v>15</v>
      </c>
      <c r="Z178" s="9" t="str">
        <f t="shared" si="36"/>
        <v>-</v>
      </c>
      <c r="AA178" s="19">
        <v>11</v>
      </c>
      <c r="AB178" s="404"/>
      <c r="AC178" s="20">
        <v>11</v>
      </c>
      <c r="AD178" s="9" t="str">
        <f t="shared" si="37"/>
        <v>-</v>
      </c>
      <c r="AE178" s="19">
        <v>15</v>
      </c>
      <c r="AF178" s="407"/>
      <c r="AG178" s="411"/>
      <c r="AH178" s="412"/>
      <c r="AI178" s="412"/>
      <c r="AJ178" s="413"/>
      <c r="AK178" s="132"/>
      <c r="AL178" s="173">
        <f>COUNTIF(E177:AF179,"○")</f>
        <v>4</v>
      </c>
      <c r="AM178" s="174">
        <f>COUNTIF(E177:AF179,"×")</f>
        <v>2</v>
      </c>
      <c r="AN178" s="175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+(IF((U177&gt;W177),1,0))+(IF((U178&gt;W178),1,0))+(IF((U179&gt;W179),1,0))+(IF((Y177&gt;AA177),1,0))+(IF((Y178&gt;AA178),1,0))+(IF((Y179&gt;AA179),1,0))+(IF((AC177&gt;AE177),1,0))+(IF((AC178&gt;AE178),1,0))+(IF((AC179&gt;AE179),1,0))</f>
        <v>8</v>
      </c>
      <c r="AO178" s="176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+(IF((U177&lt;W177),1,0))+(IF((U178&lt;W178),1,0))+(IF((U179&lt;W179),1,0))+(IF((Y177&lt;AA177),1,0))+(IF((Y178&lt;AA178),1,0))+(IF((Y179&lt;AA179),1,0))+(IF((AC177&lt;AE177),1,0))+(IF((AC178&lt;AE178),1,0))+(IF((AC179&lt;AE179),1,0))</f>
        <v>4</v>
      </c>
      <c r="AP178" s="177">
        <f>AN178-AO178</f>
        <v>4</v>
      </c>
      <c r="AQ178" s="174">
        <f>SUM(E177:E179,I177:I179,M177:M179,Q177:Q179,U177:U179,Y177:Y179,AC177:AC179)</f>
        <v>161</v>
      </c>
      <c r="AR178" s="174">
        <f>SUM(G177:G179,K177:K179,O177:O179,S177:S179,W177:W179,AA177:AA179,AE177:AE179)</f>
        <v>143</v>
      </c>
      <c r="AS178" s="177">
        <f>AQ178-AR178</f>
        <v>18</v>
      </c>
      <c r="AT178" s="414">
        <f>(AL178-AM178)*1000+(AP178)*100+AS178</f>
        <v>2418</v>
      </c>
      <c r="AU178" s="415"/>
      <c r="BC178" s="243"/>
      <c r="BD178" s="24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</row>
    <row r="179" spans="2:77" ht="12.9" customHeight="1" x14ac:dyDescent="0.15">
      <c r="B179" s="257"/>
      <c r="C179" s="76"/>
      <c r="D179" s="79"/>
      <c r="E179" s="11" t="str">
        <f>IF(S170="","",S170)</f>
        <v/>
      </c>
      <c r="F179" s="9" t="str">
        <f t="shared" si="38"/>
        <v/>
      </c>
      <c r="G179" s="8" t="str">
        <f>IF(Q170="","",Q170)</f>
        <v/>
      </c>
      <c r="H179" s="455" t="str">
        <f>IF(J176="","",J176)</f>
        <v>-</v>
      </c>
      <c r="I179" s="10" t="str">
        <f>IF(S173="","",S173)</f>
        <v/>
      </c>
      <c r="J179" s="9" t="str">
        <f t="shared" si="39"/>
        <v/>
      </c>
      <c r="K179" s="8" t="str">
        <f>IF(Q173="","",Q173)</f>
        <v/>
      </c>
      <c r="L179" s="404" t="str">
        <f>IF(N176="","",N176)</f>
        <v/>
      </c>
      <c r="M179" s="8" t="str">
        <f>IF(S176="","",S176)</f>
        <v/>
      </c>
      <c r="N179" s="9" t="str">
        <f t="shared" si="40"/>
        <v/>
      </c>
      <c r="O179" s="8" t="str">
        <f>IF(Q176="","",Q176)</f>
        <v/>
      </c>
      <c r="P179" s="404" t="str">
        <f>IF(R176="","",R176)</f>
        <v/>
      </c>
      <c r="Q179" s="442"/>
      <c r="R179" s="443"/>
      <c r="S179" s="443"/>
      <c r="T179" s="444"/>
      <c r="U179" s="20"/>
      <c r="V179" s="9" t="str">
        <f t="shared" si="35"/>
        <v/>
      </c>
      <c r="W179" s="19"/>
      <c r="X179" s="405"/>
      <c r="Y179" s="20"/>
      <c r="Z179" s="9" t="str">
        <f t="shared" si="36"/>
        <v/>
      </c>
      <c r="AA179" s="19"/>
      <c r="AB179" s="405"/>
      <c r="AC179" s="20"/>
      <c r="AD179" s="9" t="str">
        <f t="shared" si="37"/>
        <v/>
      </c>
      <c r="AE179" s="19"/>
      <c r="AF179" s="418"/>
      <c r="AG179" s="18">
        <f>AL178</f>
        <v>4</v>
      </c>
      <c r="AH179" s="17" t="s">
        <v>10</v>
      </c>
      <c r="AI179" s="17">
        <f>AM178</f>
        <v>2</v>
      </c>
      <c r="AJ179" s="16" t="s">
        <v>7</v>
      </c>
      <c r="AK179" s="132"/>
      <c r="AL179" s="183"/>
      <c r="AM179" s="184"/>
      <c r="AN179" s="185"/>
      <c r="AO179" s="186"/>
      <c r="AP179" s="187"/>
      <c r="AQ179" s="184"/>
      <c r="AR179" s="184"/>
      <c r="AS179" s="187"/>
      <c r="AT179" s="135"/>
      <c r="AU179" s="128"/>
      <c r="BC179" s="243"/>
      <c r="BD179" s="24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</row>
    <row r="180" spans="2:77" ht="12.9" customHeight="1" x14ac:dyDescent="0.15">
      <c r="B180" s="239" t="s">
        <v>132</v>
      </c>
      <c r="C180" s="78" t="s">
        <v>80</v>
      </c>
      <c r="D180" s="219" t="s">
        <v>78</v>
      </c>
      <c r="E180" s="12">
        <f>IF(W168="","",W168)</f>
        <v>8</v>
      </c>
      <c r="F180" s="14" t="str">
        <f t="shared" si="38"/>
        <v>-</v>
      </c>
      <c r="G180" s="13">
        <f>IF(U168="","",U168)</f>
        <v>15</v>
      </c>
      <c r="H180" s="454" t="str">
        <f>IF(X168="","",IF(X168="○","×",IF(X168="×","○")))</f>
        <v>×</v>
      </c>
      <c r="I180" s="15">
        <f>IF(W171="","",W171)</f>
        <v>14</v>
      </c>
      <c r="J180" s="14" t="str">
        <f t="shared" si="39"/>
        <v>-</v>
      </c>
      <c r="K180" s="13">
        <f>IF(U171="","",U171)</f>
        <v>15</v>
      </c>
      <c r="L180" s="416" t="str">
        <f>IF(X171="","",IF(X171="○","×",IF(X171="×","○")))</f>
        <v>×</v>
      </c>
      <c r="M180" s="13">
        <f>IF(W174="","",W174)</f>
        <v>15</v>
      </c>
      <c r="N180" s="14" t="str">
        <f t="shared" si="40"/>
        <v>-</v>
      </c>
      <c r="O180" s="13">
        <f>IF(U174="","",U174)</f>
        <v>12</v>
      </c>
      <c r="P180" s="416" t="str">
        <f>IF(X174="","",IF(X174="○","×",IF(X174="×","○")))</f>
        <v>○</v>
      </c>
      <c r="Q180" s="13">
        <f>IF(W177="","",W177)</f>
        <v>9</v>
      </c>
      <c r="R180" s="14" t="str">
        <f t="shared" ref="R180:R188" si="41">IF(Q180="","","-")</f>
        <v>-</v>
      </c>
      <c r="S180" s="13">
        <f>IF(U177="","",U177)</f>
        <v>15</v>
      </c>
      <c r="T180" s="416" t="str">
        <f>IF(X177="","",IF(X177="○","×",IF(X177="×","○")))</f>
        <v>×</v>
      </c>
      <c r="U180" s="439"/>
      <c r="V180" s="440"/>
      <c r="W180" s="440"/>
      <c r="X180" s="441"/>
      <c r="Y180" s="22">
        <v>15</v>
      </c>
      <c r="Z180" s="14" t="str">
        <f t="shared" si="36"/>
        <v>-</v>
      </c>
      <c r="AA180" s="21">
        <v>14</v>
      </c>
      <c r="AB180" s="404" t="str">
        <f>IF(Y180&lt;&gt;"",IF(Y180&gt;AA180,IF(Y181&gt;AA181,"○",IF(Y182&gt;AA182,"○","×")),IF(Y181&gt;AA181,IF(Y182&gt;AA182,"○","×"),"×")),"")</f>
        <v>○</v>
      </c>
      <c r="AC180" s="22">
        <v>3</v>
      </c>
      <c r="AD180" s="14" t="str">
        <f t="shared" si="37"/>
        <v>-</v>
      </c>
      <c r="AE180" s="21">
        <v>15</v>
      </c>
      <c r="AF180" s="417" t="str">
        <f>IF(AC180&lt;&gt;"",IF(AC180&gt;AE180,IF(AC181&gt;AE181,"○",IF(AC182&gt;AE182,"○","×")),IF(AC181&gt;AE181,IF(AC182&gt;AE182,"○","×"),"×")),"")</f>
        <v>×</v>
      </c>
      <c r="AG180" s="460">
        <f>RANK(AT181,AT169:AT187)</f>
        <v>5</v>
      </c>
      <c r="AH180" s="461"/>
      <c r="AI180" s="461"/>
      <c r="AJ180" s="462"/>
      <c r="AK180" s="132"/>
      <c r="AL180" s="178"/>
      <c r="AM180" s="179"/>
      <c r="AN180" s="175"/>
      <c r="AO180" s="176"/>
      <c r="AP180" s="177"/>
      <c r="AQ180" s="179"/>
      <c r="AR180" s="179"/>
      <c r="AS180" s="182"/>
      <c r="AT180" s="135"/>
      <c r="AU180" s="128"/>
      <c r="BC180" s="243"/>
      <c r="BD180" s="24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</row>
    <row r="181" spans="2:77" ht="12.9" customHeight="1" x14ac:dyDescent="0.15">
      <c r="B181" s="257"/>
      <c r="C181" s="76" t="s">
        <v>79</v>
      </c>
      <c r="D181" s="75" t="s">
        <v>78</v>
      </c>
      <c r="E181" s="11">
        <f>IF(W169="","",W169)</f>
        <v>5</v>
      </c>
      <c r="F181" s="9" t="str">
        <f t="shared" si="38"/>
        <v>-</v>
      </c>
      <c r="G181" s="8">
        <f>IF(U169="","",U169)</f>
        <v>15</v>
      </c>
      <c r="H181" s="455" t="str">
        <f>IF(J178="","",J178)</f>
        <v>-</v>
      </c>
      <c r="I181" s="10">
        <f>IF(W172="","",W172)</f>
        <v>9</v>
      </c>
      <c r="J181" s="9" t="str">
        <f t="shared" si="39"/>
        <v>-</v>
      </c>
      <c r="K181" s="8">
        <f>IF(U172="","",U172)</f>
        <v>15</v>
      </c>
      <c r="L181" s="404" t="str">
        <f>IF(N178="","",N178)</f>
        <v>-</v>
      </c>
      <c r="M181" s="8">
        <f>IF(W175="","",W175)</f>
        <v>13</v>
      </c>
      <c r="N181" s="9" t="str">
        <f t="shared" si="40"/>
        <v>-</v>
      </c>
      <c r="O181" s="8">
        <f>IF(U175="","",U175)</f>
        <v>15</v>
      </c>
      <c r="P181" s="404"/>
      <c r="Q181" s="8">
        <f>IF(W178="","",W178)</f>
        <v>11</v>
      </c>
      <c r="R181" s="9" t="str">
        <f t="shared" si="41"/>
        <v>-</v>
      </c>
      <c r="S181" s="8">
        <f>IF(U178="","",U178)</f>
        <v>15</v>
      </c>
      <c r="T181" s="404"/>
      <c r="U181" s="442"/>
      <c r="V181" s="443"/>
      <c r="W181" s="443"/>
      <c r="X181" s="444"/>
      <c r="Y181" s="20">
        <v>15</v>
      </c>
      <c r="Z181" s="9" t="str">
        <f t="shared" si="36"/>
        <v>-</v>
      </c>
      <c r="AA181" s="19">
        <v>3</v>
      </c>
      <c r="AB181" s="404"/>
      <c r="AC181" s="20">
        <v>8</v>
      </c>
      <c r="AD181" s="9" t="str">
        <f t="shared" si="37"/>
        <v>-</v>
      </c>
      <c r="AE181" s="19">
        <v>15</v>
      </c>
      <c r="AF181" s="407"/>
      <c r="AG181" s="411"/>
      <c r="AH181" s="412"/>
      <c r="AI181" s="412"/>
      <c r="AJ181" s="413"/>
      <c r="AK181" s="132"/>
      <c r="AL181" s="173">
        <f>COUNTIF(E180:AF182,"○")</f>
        <v>2</v>
      </c>
      <c r="AM181" s="174">
        <f>COUNTIF(E180:AF182,"×")</f>
        <v>4</v>
      </c>
      <c r="AN181" s="175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+(IF((U180&gt;W180),1,0))+(IF((U181&gt;W181),1,0))+(IF((U182&gt;W182),1,0))+(IF((Y180&gt;AA180),1,0))+(IF((Y181&gt;AA181),1,0))+(IF((Y182&gt;AA182),1,0))+(IF((AC180&gt;AE180),1,0))+(IF((AC181&gt;AE181),1,0))+(IF((AC182&gt;AE182),1,0))</f>
        <v>4</v>
      </c>
      <c r="AO181" s="176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+(IF((U180&lt;W180),1,0))+(IF((U181&lt;W181),1,0))+(IF((U182&lt;W182),1,0))+(IF((Y180&lt;AA180),1,0))+(IF((Y181&lt;AA181),1,0))+(IF((Y182&lt;AA182),1,0))+(IF((AC180&lt;AE180),1,0))+(IF((AC181&lt;AE181),1,0))+(IF((AC182&lt;AE182),1,0))</f>
        <v>9</v>
      </c>
      <c r="AP181" s="177">
        <f>AN181-AO181</f>
        <v>-5</v>
      </c>
      <c r="AQ181" s="174">
        <f>SUM(E180:E182,I180:I182,M180:M182,Q180:Q182,U180:U182,Y180:Y182,AC180:AC182)</f>
        <v>140</v>
      </c>
      <c r="AR181" s="174">
        <f>SUM(G180:G182,K180:K182,O180:O182,S180:S182,W180:W182,AA180:AA182,AE180:AE182)</f>
        <v>177</v>
      </c>
      <c r="AS181" s="177">
        <f>AQ181-AR181</f>
        <v>-37</v>
      </c>
      <c r="AT181" s="414">
        <f>(AL181-AM181)*1000+(AP181)*100+AS181</f>
        <v>-2537</v>
      </c>
      <c r="AU181" s="415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</row>
    <row r="182" spans="2:77" ht="12.9" customHeight="1" x14ac:dyDescent="0.2">
      <c r="B182" s="257"/>
      <c r="C182" s="77"/>
      <c r="D182" s="211"/>
      <c r="E182" s="11" t="str">
        <f>IF(W170="","",W170)</f>
        <v/>
      </c>
      <c r="F182" s="9" t="str">
        <f t="shared" si="38"/>
        <v/>
      </c>
      <c r="G182" s="8" t="str">
        <f>IF(U170="","",U170)</f>
        <v/>
      </c>
      <c r="H182" s="455" t="str">
        <f>IF(J179="","",J179)</f>
        <v/>
      </c>
      <c r="I182" s="10" t="str">
        <f>IF(W173="","",W173)</f>
        <v/>
      </c>
      <c r="J182" s="9" t="str">
        <f t="shared" si="39"/>
        <v/>
      </c>
      <c r="K182" s="8" t="str">
        <f>IF(U173="","",U173)</f>
        <v/>
      </c>
      <c r="L182" s="404" t="str">
        <f>IF(N179="","",N179)</f>
        <v/>
      </c>
      <c r="M182" s="8">
        <f>IF(W176="","",W176)</f>
        <v>15</v>
      </c>
      <c r="N182" s="9" t="str">
        <f t="shared" si="40"/>
        <v>-</v>
      </c>
      <c r="O182" s="8">
        <f>IF(U176="","",U176)</f>
        <v>13</v>
      </c>
      <c r="P182" s="405"/>
      <c r="Q182" s="8" t="str">
        <f>IF(W179="","",W179)</f>
        <v/>
      </c>
      <c r="R182" s="9" t="str">
        <f t="shared" si="41"/>
        <v/>
      </c>
      <c r="S182" s="8" t="str">
        <f>IF(U179="","",U179)</f>
        <v/>
      </c>
      <c r="T182" s="405"/>
      <c r="U182" s="445"/>
      <c r="V182" s="446"/>
      <c r="W182" s="446"/>
      <c r="X182" s="447"/>
      <c r="Y182" s="20"/>
      <c r="Z182" s="9" t="str">
        <f t="shared" si="36"/>
        <v/>
      </c>
      <c r="AA182" s="19"/>
      <c r="AB182" s="405"/>
      <c r="AC182" s="20"/>
      <c r="AD182" s="9" t="str">
        <f t="shared" si="37"/>
        <v/>
      </c>
      <c r="AE182" s="19"/>
      <c r="AF182" s="418"/>
      <c r="AG182" s="18">
        <f>AL181</f>
        <v>2</v>
      </c>
      <c r="AH182" s="17" t="s">
        <v>10</v>
      </c>
      <c r="AI182" s="17">
        <f>AM181</f>
        <v>4</v>
      </c>
      <c r="AJ182" s="16" t="s">
        <v>7</v>
      </c>
      <c r="AK182" s="132"/>
      <c r="AL182" s="183"/>
      <c r="AM182" s="184"/>
      <c r="AN182" s="175"/>
      <c r="AO182" s="176"/>
      <c r="AP182" s="177"/>
      <c r="AQ182" s="184"/>
      <c r="AR182" s="184"/>
      <c r="AS182" s="187"/>
      <c r="AT182" s="136"/>
      <c r="AU182" s="136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</row>
    <row r="183" spans="2:77" ht="12.9" customHeight="1" x14ac:dyDescent="0.2">
      <c r="B183" s="239" t="s">
        <v>132</v>
      </c>
      <c r="C183" s="76" t="s">
        <v>109</v>
      </c>
      <c r="D183" s="252" t="s">
        <v>108</v>
      </c>
      <c r="E183" s="12">
        <f>IF(AA168="","",AA168)</f>
        <v>3</v>
      </c>
      <c r="F183" s="14" t="str">
        <f t="shared" si="38"/>
        <v>-</v>
      </c>
      <c r="G183" s="13">
        <f>IF(Y168="","",Y168)</f>
        <v>15</v>
      </c>
      <c r="H183" s="454" t="str">
        <f>IF(AB168="","",IF(AB168="○","×",IF(AB168="×","○")))</f>
        <v>×</v>
      </c>
      <c r="I183" s="15">
        <f>IF(AA171="","",AA171)</f>
        <v>5</v>
      </c>
      <c r="J183" s="14" t="str">
        <f t="shared" si="39"/>
        <v>-</v>
      </c>
      <c r="K183" s="13">
        <f>IF(Y171="","",Y171)</f>
        <v>15</v>
      </c>
      <c r="L183" s="416" t="str">
        <f>IF(AB171="","",IF(AB171="○","×",IF(AB171="×","○")))</f>
        <v>×</v>
      </c>
      <c r="M183" s="13">
        <f>IF(AA174="","",AA174)</f>
        <v>11</v>
      </c>
      <c r="N183" s="14" t="str">
        <f t="shared" si="40"/>
        <v>-</v>
      </c>
      <c r="O183" s="13">
        <f>IF(Y174="","",Y174)</f>
        <v>15</v>
      </c>
      <c r="P183" s="416" t="str">
        <f>IF(AB174="","",IF(AB174="○","×",IF(AB174="×","○")))</f>
        <v>×</v>
      </c>
      <c r="Q183" s="13">
        <f>IF(AA177="","",AA177)</f>
        <v>4</v>
      </c>
      <c r="R183" s="14" t="str">
        <f t="shared" si="41"/>
        <v>-</v>
      </c>
      <c r="S183" s="13">
        <f>IF(Y177="","",Y177)</f>
        <v>15</v>
      </c>
      <c r="T183" s="416" t="str">
        <f>IF(AB177="","",IF(AB177="○","×",IF(AB177="×","○")))</f>
        <v>×</v>
      </c>
      <c r="U183" s="13">
        <f>IF(AA180="","",AA180)</f>
        <v>14</v>
      </c>
      <c r="V183" s="14" t="str">
        <f t="shared" ref="V183:V188" si="42">IF(U183="","","-")</f>
        <v>-</v>
      </c>
      <c r="W183" s="13">
        <f>IF(Y180="","",Y180)</f>
        <v>15</v>
      </c>
      <c r="X183" s="416" t="str">
        <f>IF(AB180="","",IF(AB180="○","×",IF(AB180="×","○")))</f>
        <v>×</v>
      </c>
      <c r="Y183" s="439"/>
      <c r="Z183" s="440"/>
      <c r="AA183" s="440"/>
      <c r="AB183" s="441"/>
      <c r="AC183" s="22">
        <v>4</v>
      </c>
      <c r="AD183" s="14" t="str">
        <f t="shared" si="37"/>
        <v>-</v>
      </c>
      <c r="AE183" s="21">
        <v>15</v>
      </c>
      <c r="AF183" s="407" t="str">
        <f>IF(AC183&lt;&gt;"",IF(AC183&gt;AE183,IF(AC184&gt;AE184,"○",IF(AC185&gt;AE185,"○","×")),IF(AC184&gt;AE184,IF(AC185&gt;AE185,"○","×"),"×")),"")</f>
        <v>×</v>
      </c>
      <c r="AG183" s="460">
        <f>RANK(AT184,AT169:AT187)</f>
        <v>7</v>
      </c>
      <c r="AH183" s="461"/>
      <c r="AI183" s="461"/>
      <c r="AJ183" s="462"/>
      <c r="AK183" s="132"/>
      <c r="AL183" s="178"/>
      <c r="AM183" s="179"/>
      <c r="AN183" s="180"/>
      <c r="AO183" s="181"/>
      <c r="AP183" s="182"/>
      <c r="AQ183" s="179"/>
      <c r="AR183" s="179"/>
      <c r="AS183" s="182"/>
      <c r="AT183" s="136"/>
      <c r="AU183" s="136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</row>
    <row r="184" spans="2:77" ht="12.9" customHeight="1" x14ac:dyDescent="0.15">
      <c r="B184" s="257"/>
      <c r="C184" s="76" t="s">
        <v>110</v>
      </c>
      <c r="D184" s="252" t="s">
        <v>108</v>
      </c>
      <c r="E184" s="11">
        <f>IF(AA169="","",AA169)</f>
        <v>2</v>
      </c>
      <c r="F184" s="9" t="str">
        <f t="shared" si="38"/>
        <v>-</v>
      </c>
      <c r="G184" s="8">
        <f>IF(Y169="","",Y169)</f>
        <v>15</v>
      </c>
      <c r="H184" s="455" t="str">
        <f>IF(J181="","",J181)</f>
        <v>-</v>
      </c>
      <c r="I184" s="10">
        <f>IF(AA172="","",AA172)</f>
        <v>3</v>
      </c>
      <c r="J184" s="9" t="str">
        <f t="shared" si="39"/>
        <v>-</v>
      </c>
      <c r="K184" s="8">
        <f>IF(Y172="","",Y172)</f>
        <v>15</v>
      </c>
      <c r="L184" s="404" t="str">
        <f>IF(N181="","",N181)</f>
        <v>-</v>
      </c>
      <c r="M184" s="8">
        <f>IF(AA175="","",AA175)</f>
        <v>8</v>
      </c>
      <c r="N184" s="9" t="str">
        <f t="shared" si="40"/>
        <v>-</v>
      </c>
      <c r="O184" s="8">
        <f>IF(Y175="","",Y175)</f>
        <v>15</v>
      </c>
      <c r="P184" s="404" t="str">
        <f>IF(R181="","",R181)</f>
        <v>-</v>
      </c>
      <c r="Q184" s="8">
        <f>IF(AA178="","",AA178)</f>
        <v>11</v>
      </c>
      <c r="R184" s="9" t="str">
        <f t="shared" si="41"/>
        <v>-</v>
      </c>
      <c r="S184" s="8">
        <f>IF(Y178="","",Y178)</f>
        <v>15</v>
      </c>
      <c r="T184" s="404"/>
      <c r="U184" s="8">
        <f>IF(AA181="","",AA181)</f>
        <v>3</v>
      </c>
      <c r="V184" s="9" t="str">
        <f t="shared" si="42"/>
        <v>-</v>
      </c>
      <c r="W184" s="8">
        <f>IF(Y181="","",Y181)</f>
        <v>15</v>
      </c>
      <c r="X184" s="404"/>
      <c r="Y184" s="442"/>
      <c r="Z184" s="443"/>
      <c r="AA184" s="443"/>
      <c r="AB184" s="444"/>
      <c r="AC184" s="20">
        <v>2</v>
      </c>
      <c r="AD184" s="9" t="str">
        <f t="shared" si="37"/>
        <v>-</v>
      </c>
      <c r="AE184" s="19">
        <v>15</v>
      </c>
      <c r="AF184" s="407"/>
      <c r="AG184" s="411"/>
      <c r="AH184" s="412"/>
      <c r="AI184" s="412"/>
      <c r="AJ184" s="413"/>
      <c r="AK184" s="132"/>
      <c r="AL184" s="173">
        <f>COUNTIF(E183:AF185,"○")</f>
        <v>0</v>
      </c>
      <c r="AM184" s="174">
        <f>COUNTIF(E183:AF185,"×")</f>
        <v>6</v>
      </c>
      <c r="AN184" s="175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+(IF((U183&gt;W183),1,0))+(IF((U184&gt;W184),1,0))+(IF((U185&gt;W185),1,0))+(IF((Y183&gt;AA183),1,0))+(IF((Y184&gt;AA184),1,0))+(IF((Y185&gt;AA185),1,0))+(IF((AC183&gt;AE183),1,0))+(IF((AC184&gt;AE184),1,0))+(IF((AC185&gt;AE185),1,0))</f>
        <v>0</v>
      </c>
      <c r="AO184" s="176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+(IF((U183&lt;W183),1,0))+(IF((U184&lt;W184),1,0))+(IF((U185&lt;W185),1,0))+(IF((Y183&lt;AA183),1,0))+(IF((Y184&lt;AA184),1,0))+(IF((Y185&lt;AA185),1,0))+(IF((AC183&lt;AE183),1,0))+(IF((AC184&lt;AE184),1,0))+(IF((AC185&lt;AE185),1,0))</f>
        <v>12</v>
      </c>
      <c r="AP184" s="177">
        <f>AN184-AO184</f>
        <v>-12</v>
      </c>
      <c r="AQ184" s="174">
        <f>SUM(E183:E185,I183:I185,M183:M185,Q183:Q185,U183:U185,Y183:Y185,AC183:AC185)</f>
        <v>70</v>
      </c>
      <c r="AR184" s="174">
        <f>SUM(G183:G185,K183:K185,O183:O185,S183:S185,W183:W185,AA183:AA185,AE183:AE185)</f>
        <v>180</v>
      </c>
      <c r="AS184" s="177">
        <f>AQ184-AR184</f>
        <v>-110</v>
      </c>
      <c r="AT184" s="414">
        <f>(AL184-AM184)*1000+(AP184)*100+AS184</f>
        <v>-7310</v>
      </c>
      <c r="AU184" s="415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</row>
    <row r="185" spans="2:77" ht="12.9" customHeight="1" x14ac:dyDescent="0.15">
      <c r="B185" s="257"/>
      <c r="C185" s="76"/>
      <c r="D185" s="211"/>
      <c r="E185" s="11" t="str">
        <f>IF(AA170="","",AA170)</f>
        <v/>
      </c>
      <c r="F185" s="9" t="str">
        <f t="shared" si="38"/>
        <v/>
      </c>
      <c r="G185" s="8" t="str">
        <f>IF(Y170="","",Y170)</f>
        <v/>
      </c>
      <c r="H185" s="455" t="str">
        <f>IF(J182="","",J182)</f>
        <v/>
      </c>
      <c r="I185" s="10" t="str">
        <f>IF(AA173="","",AA173)</f>
        <v/>
      </c>
      <c r="J185" s="9" t="str">
        <f t="shared" si="39"/>
        <v/>
      </c>
      <c r="K185" s="8" t="str">
        <f>IF(Y173="","",Y173)</f>
        <v/>
      </c>
      <c r="L185" s="404" t="str">
        <f>IF(N182="","",N182)</f>
        <v>-</v>
      </c>
      <c r="M185" s="8" t="str">
        <f>IF(AA176="","",AA176)</f>
        <v/>
      </c>
      <c r="N185" s="9" t="str">
        <f t="shared" si="40"/>
        <v/>
      </c>
      <c r="O185" s="8" t="str">
        <f>IF(Y176="","",Y176)</f>
        <v/>
      </c>
      <c r="P185" s="404" t="str">
        <f>IF(R182="","",R182)</f>
        <v/>
      </c>
      <c r="Q185" s="8" t="str">
        <f>IF(AA179="","",AA179)</f>
        <v/>
      </c>
      <c r="R185" s="9" t="str">
        <f t="shared" si="41"/>
        <v/>
      </c>
      <c r="S185" s="8" t="str">
        <f>IF(Y179="","",Y179)</f>
        <v/>
      </c>
      <c r="T185" s="405"/>
      <c r="U185" s="8" t="str">
        <f>IF(AA182="","",AA182)</f>
        <v/>
      </c>
      <c r="V185" s="9" t="str">
        <f t="shared" si="42"/>
        <v/>
      </c>
      <c r="W185" s="8" t="str">
        <f>IF(Y182="","",Y182)</f>
        <v/>
      </c>
      <c r="X185" s="405"/>
      <c r="Y185" s="445"/>
      <c r="Z185" s="446"/>
      <c r="AA185" s="446"/>
      <c r="AB185" s="447"/>
      <c r="AC185" s="20"/>
      <c r="AD185" s="9" t="str">
        <f t="shared" si="37"/>
        <v/>
      </c>
      <c r="AE185" s="19"/>
      <c r="AF185" s="418"/>
      <c r="AG185" s="18">
        <f>AL184</f>
        <v>0</v>
      </c>
      <c r="AH185" s="17" t="s">
        <v>10</v>
      </c>
      <c r="AI185" s="17">
        <f>AM184</f>
        <v>6</v>
      </c>
      <c r="AJ185" s="16" t="s">
        <v>7</v>
      </c>
      <c r="AK185" s="132"/>
      <c r="AL185" s="183"/>
      <c r="AM185" s="184"/>
      <c r="AN185" s="185"/>
      <c r="AO185" s="186"/>
      <c r="AP185" s="187"/>
      <c r="AQ185" s="184"/>
      <c r="AR185" s="184"/>
      <c r="AS185" s="187"/>
      <c r="AT185" s="174"/>
      <c r="AU185" s="174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</row>
    <row r="186" spans="2:77" ht="12" customHeight="1" x14ac:dyDescent="0.15">
      <c r="B186" s="239" t="s">
        <v>132</v>
      </c>
      <c r="C186" s="78" t="s">
        <v>82</v>
      </c>
      <c r="D186" s="81" t="s">
        <v>78</v>
      </c>
      <c r="E186" s="12">
        <f>IF(AE168="","",AE168)</f>
        <v>9</v>
      </c>
      <c r="F186" s="14" t="str">
        <f t="shared" si="38"/>
        <v>-</v>
      </c>
      <c r="G186" s="13">
        <f>IF(AC168="","",AC168)</f>
        <v>15</v>
      </c>
      <c r="H186" s="454" t="str">
        <f>IF(AF168="","",IF(AF168="○","×",IF(AF168="×","○")))</f>
        <v>×</v>
      </c>
      <c r="I186" s="15">
        <f>IF(AE171="","",AE171)</f>
        <v>15</v>
      </c>
      <c r="J186" s="14" t="str">
        <f t="shared" si="39"/>
        <v>-</v>
      </c>
      <c r="K186" s="13">
        <f>IF(AC171="","",AC171)</f>
        <v>11</v>
      </c>
      <c r="L186" s="416" t="str">
        <f>IF(AF171="","",IF(AF171="○","×",IF(AF171="×","○")))</f>
        <v>○</v>
      </c>
      <c r="M186" s="13">
        <f>IF(AE174="","",AE174)</f>
        <v>15</v>
      </c>
      <c r="N186" s="14" t="str">
        <f t="shared" si="40"/>
        <v>-</v>
      </c>
      <c r="O186" s="13">
        <f>IF(AC174="","",AC174)</f>
        <v>4</v>
      </c>
      <c r="P186" s="416" t="str">
        <f>IF(AF174="","",IF(AF174="○","×",IF(AF174="×","○")))</f>
        <v>○</v>
      </c>
      <c r="Q186" s="15">
        <f>IF(AE177="","",AE177)</f>
        <v>15</v>
      </c>
      <c r="R186" s="14" t="str">
        <f t="shared" si="41"/>
        <v>-</v>
      </c>
      <c r="S186" s="13">
        <f>IF(AC177="","",AC177)</f>
        <v>11</v>
      </c>
      <c r="T186" s="416" t="str">
        <f>IF(AF177="","",IF(AF177="○","×",IF(AF177="×","○")))</f>
        <v>○</v>
      </c>
      <c r="U186" s="15">
        <f>IF(AE180="","",AE180)</f>
        <v>15</v>
      </c>
      <c r="V186" s="14" t="str">
        <f t="shared" si="42"/>
        <v>-</v>
      </c>
      <c r="W186" s="13">
        <f>IF(AC180="","",AC180)</f>
        <v>3</v>
      </c>
      <c r="X186" s="416" t="str">
        <f>IF(AF180="","",IF(AF180="○","×",IF(AF180="×","○")))</f>
        <v>○</v>
      </c>
      <c r="Y186" s="15">
        <f>IF(AE183="","",AE183)</f>
        <v>15</v>
      </c>
      <c r="Z186" s="14" t="str">
        <f>IF(Y186="","","-")</f>
        <v>-</v>
      </c>
      <c r="AA186" s="13">
        <f>IF(AC183="","",AC183)</f>
        <v>4</v>
      </c>
      <c r="AB186" s="416" t="str">
        <f>IF(AF183="","",IF(AF183="○","×",IF(AF183="×","○")))</f>
        <v>○</v>
      </c>
      <c r="AC186" s="439"/>
      <c r="AD186" s="440"/>
      <c r="AE186" s="440"/>
      <c r="AF186" s="441"/>
      <c r="AG186" s="460">
        <f>RANK(AT187,AT169:AT187)</f>
        <v>2</v>
      </c>
      <c r="AH186" s="461"/>
      <c r="AI186" s="461"/>
      <c r="AJ186" s="462"/>
      <c r="AK186" s="132"/>
      <c r="AL186" s="173"/>
      <c r="AM186" s="174"/>
      <c r="AN186" s="180"/>
      <c r="AO186" s="181"/>
      <c r="AP186" s="182"/>
      <c r="AQ186" s="174"/>
      <c r="AR186" s="174"/>
      <c r="AS186" s="177"/>
      <c r="AT186" s="174"/>
      <c r="AU186" s="174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</row>
    <row r="187" spans="2:77" ht="12" customHeight="1" x14ac:dyDescent="0.15">
      <c r="B187" s="257"/>
      <c r="C187" s="76" t="s">
        <v>81</v>
      </c>
      <c r="D187" s="75" t="s">
        <v>78</v>
      </c>
      <c r="E187" s="11">
        <f>IF(AE169="","",AE169)</f>
        <v>8</v>
      </c>
      <c r="F187" s="9" t="str">
        <f t="shared" si="38"/>
        <v>-</v>
      </c>
      <c r="G187" s="8">
        <f>IF(AC169="","",AC169)</f>
        <v>15</v>
      </c>
      <c r="H187" s="455" t="str">
        <f>IF(J172="","",J172)</f>
        <v/>
      </c>
      <c r="I187" s="10">
        <f>IF(AE172="","",AE172)</f>
        <v>15</v>
      </c>
      <c r="J187" s="9" t="str">
        <f t="shared" si="39"/>
        <v>-</v>
      </c>
      <c r="K187" s="8">
        <f>IF(AC172="","",AC172)</f>
        <v>14</v>
      </c>
      <c r="L187" s="404" t="str">
        <f>IF(N178="","",N178)</f>
        <v>-</v>
      </c>
      <c r="M187" s="8">
        <f>IF(AE175="","",AE175)</f>
        <v>15</v>
      </c>
      <c r="N187" s="9" t="str">
        <f t="shared" si="40"/>
        <v>-</v>
      </c>
      <c r="O187" s="8">
        <f>IF(AC175="","",AC175)</f>
        <v>3</v>
      </c>
      <c r="P187" s="404" t="str">
        <f>IF(R178="","",R178)</f>
        <v/>
      </c>
      <c r="Q187" s="10">
        <f>IF(AE178="","",AE178)</f>
        <v>15</v>
      </c>
      <c r="R187" s="9" t="str">
        <f t="shared" si="41"/>
        <v>-</v>
      </c>
      <c r="S187" s="8">
        <f>IF(AC178="","",AC178)</f>
        <v>11</v>
      </c>
      <c r="T187" s="404" t="str">
        <f>IF(AD178="","",AD178)</f>
        <v>-</v>
      </c>
      <c r="U187" s="10">
        <f>IF(AE181="","",AE181)</f>
        <v>15</v>
      </c>
      <c r="V187" s="9" t="str">
        <f t="shared" si="42"/>
        <v>-</v>
      </c>
      <c r="W187" s="8">
        <f>IF(AC181="","",AC181)</f>
        <v>8</v>
      </c>
      <c r="X187" s="404" t="str">
        <f>IF(AH178="","",AH178)</f>
        <v/>
      </c>
      <c r="Y187" s="10">
        <f>IF(AE184="","",AE184)</f>
        <v>15</v>
      </c>
      <c r="Z187" s="9" t="str">
        <f>IF(Y187="","","-")</f>
        <v>-</v>
      </c>
      <c r="AA187" s="8">
        <f>IF(AC184="","",AC184)</f>
        <v>2</v>
      </c>
      <c r="AB187" s="404">
        <f>IF(AL178="","",AL178)</f>
        <v>4</v>
      </c>
      <c r="AC187" s="442"/>
      <c r="AD187" s="443"/>
      <c r="AE187" s="443"/>
      <c r="AF187" s="444"/>
      <c r="AG187" s="411"/>
      <c r="AH187" s="412"/>
      <c r="AI187" s="412"/>
      <c r="AJ187" s="413"/>
      <c r="AK187" s="132"/>
      <c r="AL187" s="173">
        <f>COUNTIF(E186:AF188,"○")</f>
        <v>5</v>
      </c>
      <c r="AM187" s="174">
        <f>COUNTIF(E186:AF188,"×")</f>
        <v>1</v>
      </c>
      <c r="AN187" s="175">
        <f>(IF((E186&gt;G186),1,0))+(IF((E187&gt;G187),1,0))+(IF((E188&gt;G188),1,0))+(IF((I186&gt;K186),1,0))+(IF((I187&gt;K187),1,0))+(IF((I188&gt;K188),1,0))+(IF((M186&gt;O186),1,0))+(IF((M187&gt;O187),1,0))+(IF((M188&gt;O188),1,0))+(IF((Q186&gt;S186),1,0))+(IF((Q187&gt;S187),1,0))+(IF((Q188&gt;S188),1,0))+(IF((U186&gt;W186),1,0))+(IF((U187&gt;W187),1,0))+(IF((U188&gt;W188),1,0))+(IF((Y186&gt;AA186),1,0))+(IF((Y187&gt;AA187),1,0))+(IF((Y188&gt;AA188),1,0))+(IF((AC186&gt;AE186),1,0))+(IF((AC187&gt;AE187),1,0))+(IF((AC188&gt;AE188),1,0))</f>
        <v>10</v>
      </c>
      <c r="AO187" s="176">
        <f>(IF((E186&lt;G186),1,0))+(IF((E187&lt;G187),1,0))+(IF((E188&lt;G188),1,0))+(IF((I186&lt;K186),1,0))+(IF((I187&lt;K187),1,0))+(IF((I188&lt;K188),1,0))+(IF((M186&lt;O186),1,0))+(IF((M187&lt;O187),1,0))+(IF((M188&lt;O188),1,0))+(IF((Q186&lt;S186),1,0))+(IF((Q187&lt;S187),1,0))+(IF((Q188&lt;S188),1,0))+(IF((U186&lt;W186),1,0))+(IF((U187&lt;W187),1,0))+(IF((U188&lt;W188),1,0))+(IF((Y186&lt;AA186),1,0))+(IF((Y187&lt;AA187),1,0))+(IF((Y188&lt;AA188),1,0))+(IF((AC186&lt;AE186),1,0))+(IF((AC187&lt;AE187),1,0))+(IF((AC188&lt;AE188),1,0))</f>
        <v>2</v>
      </c>
      <c r="AP187" s="177">
        <f>AN187-AO187</f>
        <v>8</v>
      </c>
      <c r="AQ187" s="174">
        <f>SUM(E186:E188,I186:I188,M186:M188,Q186:Q188,U186:U188,Y186:Y188,AC186:AC188)</f>
        <v>167</v>
      </c>
      <c r="AR187" s="174">
        <f>SUM(G186:G188,K186:K188,O186:O188,S186:S188,W186:W188,AA186:AA188,AE186:AE188)</f>
        <v>101</v>
      </c>
      <c r="AS187" s="177">
        <f>AQ187-AR187</f>
        <v>66</v>
      </c>
      <c r="AT187" s="414">
        <f>(AL187-AM187)*1000+(AP187)*100+AS187</f>
        <v>4866</v>
      </c>
      <c r="AU187" s="415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</row>
    <row r="188" spans="2:77" ht="12" customHeight="1" thickBot="1" x14ac:dyDescent="0.2">
      <c r="B188" s="257"/>
      <c r="C188" s="73"/>
      <c r="D188" s="72"/>
      <c r="E188" s="7" t="str">
        <f>IF(AE170="","",AE170)</f>
        <v/>
      </c>
      <c r="F188" s="5" t="str">
        <f t="shared" si="38"/>
        <v/>
      </c>
      <c r="G188" s="4" t="str">
        <f>IF(AC170="","",AC170)</f>
        <v/>
      </c>
      <c r="H188" s="458" t="str">
        <f>IF(J173="","",J173)</f>
        <v/>
      </c>
      <c r="I188" s="6" t="str">
        <f>IF(AE173="","",AE173)</f>
        <v/>
      </c>
      <c r="J188" s="5" t="str">
        <f t="shared" si="39"/>
        <v/>
      </c>
      <c r="K188" s="4" t="str">
        <f>IF(AC173="","",AC173)</f>
        <v/>
      </c>
      <c r="L188" s="459" t="str">
        <f>IF(N179="","",N179)</f>
        <v/>
      </c>
      <c r="M188" s="4" t="str">
        <f>IF(AE176="","",AE176)</f>
        <v/>
      </c>
      <c r="N188" s="5" t="str">
        <f t="shared" si="40"/>
        <v/>
      </c>
      <c r="O188" s="4" t="str">
        <f>IF(AC176="","",AC176)</f>
        <v/>
      </c>
      <c r="P188" s="459" t="str">
        <f>IF(R179="","",R179)</f>
        <v/>
      </c>
      <c r="Q188" s="6" t="str">
        <f>IF(AE179="","",AE179)</f>
        <v/>
      </c>
      <c r="R188" s="5" t="str">
        <f t="shared" si="41"/>
        <v/>
      </c>
      <c r="S188" s="4" t="str">
        <f>IF(AC179="","",AC179)</f>
        <v/>
      </c>
      <c r="T188" s="459" t="str">
        <f>IF(AD179="","",AD179)</f>
        <v/>
      </c>
      <c r="U188" s="6" t="str">
        <f>IF(AE182="","",AE182)</f>
        <v/>
      </c>
      <c r="V188" s="5" t="str">
        <f t="shared" si="42"/>
        <v/>
      </c>
      <c r="W188" s="4" t="str">
        <f>IF(AC182="","",AC182)</f>
        <v/>
      </c>
      <c r="X188" s="459" t="str">
        <f>IF(AH179="","",AH179)</f>
        <v>勝</v>
      </c>
      <c r="Y188" s="6" t="str">
        <f>IF(AE185="","",AE185)</f>
        <v/>
      </c>
      <c r="Z188" s="5" t="str">
        <f>IF(Y188="","","-")</f>
        <v/>
      </c>
      <c r="AA188" s="4" t="str">
        <f>IF(AC185="","",AC185)</f>
        <v/>
      </c>
      <c r="AB188" s="459" t="str">
        <f>IF(AL179="","",AL179)</f>
        <v/>
      </c>
      <c r="AC188" s="463"/>
      <c r="AD188" s="464"/>
      <c r="AE188" s="464"/>
      <c r="AF188" s="465"/>
      <c r="AG188" s="3">
        <f>AL187</f>
        <v>5</v>
      </c>
      <c r="AH188" s="2" t="s">
        <v>10</v>
      </c>
      <c r="AI188" s="2">
        <f>AM187</f>
        <v>1</v>
      </c>
      <c r="AJ188" s="1" t="s">
        <v>7</v>
      </c>
      <c r="AK188" s="132"/>
      <c r="AL188" s="183"/>
      <c r="AM188" s="184"/>
      <c r="AN188" s="185"/>
      <c r="AO188" s="186"/>
      <c r="AP188" s="187"/>
      <c r="AQ188" s="184"/>
      <c r="AR188" s="184"/>
      <c r="AS188" s="187"/>
      <c r="AT188" s="174"/>
      <c r="AU188" s="174"/>
      <c r="BE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</row>
    <row r="189" spans="2:77" ht="12" customHeight="1" x14ac:dyDescent="0.2">
      <c r="BE189" s="93"/>
      <c r="BX189" s="94"/>
      <c r="BY189" s="94"/>
    </row>
    <row r="190" spans="2:77" ht="12" customHeight="1" x14ac:dyDescent="0.2">
      <c r="BE190" s="93"/>
      <c r="BX190" s="94"/>
      <c r="BY190" s="94"/>
    </row>
    <row r="191" spans="2:77" ht="12" customHeight="1" x14ac:dyDescent="0.2">
      <c r="E191" s="433" t="s">
        <v>133</v>
      </c>
      <c r="F191" s="433"/>
      <c r="G191" s="433"/>
      <c r="H191" s="433"/>
      <c r="I191" s="433"/>
      <c r="J191" s="433"/>
      <c r="K191" s="433"/>
      <c r="L191" s="433"/>
      <c r="M191" s="433"/>
      <c r="N191" s="433"/>
      <c r="O191" s="433"/>
      <c r="P191" s="433"/>
      <c r="Q191" s="433"/>
      <c r="R191" s="433"/>
      <c r="S191" s="433"/>
      <c r="T191" s="433"/>
      <c r="U191" s="433"/>
      <c r="V191" s="433"/>
      <c r="W191" s="433"/>
      <c r="X191" s="433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</row>
    <row r="192" spans="2:77" ht="12" customHeight="1" x14ac:dyDescent="0.2"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433"/>
      <c r="R192" s="433"/>
      <c r="S192" s="433"/>
      <c r="T192" s="433"/>
      <c r="U192" s="433"/>
      <c r="V192" s="433"/>
      <c r="W192" s="433"/>
      <c r="X192" s="433"/>
    </row>
    <row r="193" spans="3:51" ht="12" customHeight="1" x14ac:dyDescent="0.2">
      <c r="E193" s="433" t="s">
        <v>134</v>
      </c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433"/>
      <c r="W193" s="433"/>
      <c r="X193" s="433"/>
      <c r="AE193" s="433" t="s">
        <v>145</v>
      </c>
      <c r="AF193" s="433"/>
      <c r="AG193" s="433"/>
      <c r="AH193" s="433"/>
      <c r="AI193" s="433"/>
      <c r="AJ193" s="433"/>
      <c r="AK193" s="433"/>
      <c r="AL193" s="433"/>
      <c r="AM193" s="433"/>
      <c r="AN193" s="433"/>
      <c r="AO193" s="433"/>
      <c r="AP193" s="433"/>
      <c r="AQ193" s="433"/>
      <c r="AR193" s="433"/>
      <c r="AS193" s="433"/>
      <c r="AT193" s="433"/>
      <c r="AU193" s="433"/>
      <c r="AV193" s="433"/>
      <c r="AW193" s="433"/>
      <c r="AX193" s="433"/>
      <c r="AY193" s="95"/>
    </row>
    <row r="194" spans="3:51" ht="12" customHeight="1" x14ac:dyDescent="0.2"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AE194" s="433"/>
      <c r="AF194" s="433"/>
      <c r="AG194" s="433"/>
      <c r="AH194" s="433"/>
      <c r="AI194" s="433"/>
      <c r="AJ194" s="433"/>
      <c r="AK194" s="433"/>
      <c r="AL194" s="433"/>
      <c r="AM194" s="433"/>
      <c r="AN194" s="433"/>
      <c r="AO194" s="433"/>
      <c r="AP194" s="433"/>
      <c r="AQ194" s="433"/>
      <c r="AR194" s="433"/>
      <c r="AS194" s="433"/>
      <c r="AT194" s="433"/>
      <c r="AU194" s="433"/>
      <c r="AV194" s="433"/>
      <c r="AW194" s="433"/>
      <c r="AX194" s="433"/>
      <c r="AY194" s="95"/>
    </row>
    <row r="195" spans="3:51" ht="12" customHeight="1" x14ac:dyDescent="0.2">
      <c r="E195" s="433" t="s">
        <v>135</v>
      </c>
      <c r="F195" s="433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433"/>
      <c r="W195" s="433"/>
      <c r="X195" s="433"/>
      <c r="AE195" s="433" t="s">
        <v>146</v>
      </c>
      <c r="AF195" s="433"/>
      <c r="AG195" s="433"/>
      <c r="AH195" s="433"/>
      <c r="AI195" s="433"/>
      <c r="AJ195" s="433"/>
      <c r="AK195" s="433"/>
      <c r="AL195" s="433"/>
      <c r="AM195" s="433"/>
      <c r="AN195" s="433"/>
      <c r="AO195" s="433"/>
      <c r="AP195" s="433"/>
      <c r="AQ195" s="433"/>
      <c r="AR195" s="433"/>
      <c r="AS195" s="433"/>
      <c r="AT195" s="433"/>
      <c r="AU195" s="433"/>
      <c r="AV195" s="433"/>
      <c r="AW195" s="433"/>
      <c r="AX195" s="433"/>
    </row>
    <row r="196" spans="3:51" ht="12" customHeight="1" x14ac:dyDescent="0.2"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33"/>
      <c r="V196" s="433"/>
      <c r="W196" s="433"/>
      <c r="X196" s="433"/>
      <c r="AE196" s="433"/>
      <c r="AF196" s="433"/>
      <c r="AG196" s="433"/>
      <c r="AH196" s="433"/>
      <c r="AI196" s="433"/>
      <c r="AJ196" s="433"/>
      <c r="AK196" s="433"/>
      <c r="AL196" s="433"/>
      <c r="AM196" s="433"/>
      <c r="AN196" s="433"/>
      <c r="AO196" s="433"/>
      <c r="AP196" s="433"/>
      <c r="AQ196" s="433"/>
      <c r="AR196" s="433"/>
      <c r="AS196" s="433"/>
      <c r="AT196" s="433"/>
      <c r="AU196" s="433"/>
      <c r="AV196" s="433"/>
      <c r="AW196" s="433"/>
      <c r="AX196" s="433"/>
    </row>
    <row r="197" spans="3:51" ht="12" customHeight="1" x14ac:dyDescent="0.2">
      <c r="G197" s="107" t="s">
        <v>136</v>
      </c>
      <c r="H197" s="107"/>
      <c r="I197" s="107"/>
      <c r="J197" s="107"/>
      <c r="K197" s="100"/>
      <c r="L197" s="94"/>
      <c r="M197" s="94"/>
      <c r="N197" s="94"/>
      <c r="O197" s="94"/>
      <c r="P197" s="94"/>
      <c r="Q197" s="94"/>
      <c r="R197" s="106"/>
      <c r="AG197" s="107" t="s">
        <v>138</v>
      </c>
      <c r="AH197" s="107"/>
      <c r="AI197" s="107"/>
      <c r="AJ197" s="107"/>
      <c r="AK197" s="100"/>
      <c r="AL197" s="94"/>
      <c r="AM197" s="94"/>
      <c r="AN197" s="94"/>
      <c r="AO197" s="94"/>
      <c r="AP197" s="94"/>
      <c r="AQ197" s="94"/>
      <c r="AR197" s="106"/>
      <c r="AW197" s="94"/>
    </row>
    <row r="198" spans="3:51" ht="12" customHeight="1" x14ac:dyDescent="0.2">
      <c r="G198" s="346" t="str">
        <f>C168</f>
        <v>石水玲珈</v>
      </c>
      <c r="H198" s="347"/>
      <c r="I198" s="347"/>
      <c r="J198" s="347"/>
      <c r="K198" s="347"/>
      <c r="L198" s="347"/>
      <c r="M198" s="348" t="str">
        <f>D168</f>
        <v>土居高校</v>
      </c>
      <c r="N198" s="347"/>
      <c r="O198" s="347"/>
      <c r="P198" s="347"/>
      <c r="Q198" s="347"/>
      <c r="R198" s="347"/>
      <c r="S198" s="349"/>
      <c r="AG198" s="346" t="str">
        <f>C186</f>
        <v>星川奈央佳</v>
      </c>
      <c r="AH198" s="347"/>
      <c r="AI198" s="347"/>
      <c r="AJ198" s="347"/>
      <c r="AK198" s="347"/>
      <c r="AL198" s="347"/>
      <c r="AM198" s="348" t="str">
        <f>D186</f>
        <v>新宮中学校</v>
      </c>
      <c r="AN198" s="347"/>
      <c r="AO198" s="347"/>
      <c r="AP198" s="347"/>
      <c r="AQ198" s="347"/>
      <c r="AR198" s="347"/>
      <c r="AS198" s="349"/>
      <c r="AU198" s="94"/>
      <c r="AW198" s="94"/>
      <c r="AX198" s="94"/>
    </row>
    <row r="199" spans="3:51" ht="12" customHeight="1" x14ac:dyDescent="0.2">
      <c r="G199" s="342" t="str">
        <f>C169</f>
        <v>滝本美玲</v>
      </c>
      <c r="H199" s="343"/>
      <c r="I199" s="343"/>
      <c r="J199" s="343"/>
      <c r="K199" s="343"/>
      <c r="L199" s="343"/>
      <c r="M199" s="344" t="str">
        <f>D169</f>
        <v>土居高校</v>
      </c>
      <c r="N199" s="343"/>
      <c r="O199" s="343"/>
      <c r="P199" s="343"/>
      <c r="Q199" s="343"/>
      <c r="R199" s="343"/>
      <c r="S199" s="345"/>
      <c r="AG199" s="342" t="str">
        <f>C187</f>
        <v>戸田妃葉璃</v>
      </c>
      <c r="AH199" s="343"/>
      <c r="AI199" s="343"/>
      <c r="AJ199" s="343"/>
      <c r="AK199" s="343"/>
      <c r="AL199" s="343"/>
      <c r="AM199" s="344" t="str">
        <f>D187</f>
        <v>新宮中学校</v>
      </c>
      <c r="AN199" s="343"/>
      <c r="AO199" s="343"/>
      <c r="AP199" s="343"/>
      <c r="AQ199" s="343"/>
      <c r="AR199" s="343"/>
      <c r="AS199" s="345"/>
      <c r="AU199" s="94"/>
      <c r="AV199" s="94"/>
      <c r="AW199" s="94"/>
      <c r="AX199" s="94"/>
    </row>
    <row r="200" spans="3:51" ht="12" customHeight="1" x14ac:dyDescent="0.2">
      <c r="E200" s="75"/>
      <c r="G200" s="109" t="s">
        <v>137</v>
      </c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74"/>
      <c r="U200" s="126"/>
      <c r="W200" s="234"/>
      <c r="AE200" s="75"/>
      <c r="AG200" s="109" t="s">
        <v>139</v>
      </c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74"/>
      <c r="AU200" s="94"/>
      <c r="AV200" s="94"/>
      <c r="AX200" s="94"/>
    </row>
    <row r="201" spans="3:51" ht="12" customHeight="1" x14ac:dyDescent="0.2">
      <c r="G201" s="346" t="str">
        <f>C177</f>
        <v>石水梨羽</v>
      </c>
      <c r="H201" s="347"/>
      <c r="I201" s="347"/>
      <c r="J201" s="347"/>
      <c r="K201" s="347"/>
      <c r="L201" s="347"/>
      <c r="M201" s="452" t="str">
        <f>D177</f>
        <v>土居中学校</v>
      </c>
      <c r="N201" s="452"/>
      <c r="O201" s="452"/>
      <c r="P201" s="452"/>
      <c r="Q201" s="452"/>
      <c r="R201" s="452"/>
      <c r="S201" s="453"/>
      <c r="AG201" s="346" t="str">
        <f>C180</f>
        <v>石川紫音</v>
      </c>
      <c r="AH201" s="347"/>
      <c r="AI201" s="347"/>
      <c r="AJ201" s="347"/>
      <c r="AK201" s="347"/>
      <c r="AL201" s="347"/>
      <c r="AM201" s="348" t="str">
        <f>D180</f>
        <v>新宮中学校</v>
      </c>
      <c r="AN201" s="347"/>
      <c r="AO201" s="347"/>
      <c r="AP201" s="347"/>
      <c r="AQ201" s="347"/>
      <c r="AR201" s="347"/>
      <c r="AS201" s="349"/>
      <c r="AV201" s="94"/>
    </row>
    <row r="202" spans="3:51" ht="12" customHeight="1" x14ac:dyDescent="0.2">
      <c r="G202" s="342" t="str">
        <f>C178</f>
        <v>山内莉橙</v>
      </c>
      <c r="H202" s="343"/>
      <c r="I202" s="343"/>
      <c r="J202" s="343"/>
      <c r="K202" s="343"/>
      <c r="L202" s="343"/>
      <c r="M202" s="456" t="str">
        <f>D178</f>
        <v>土居中学校</v>
      </c>
      <c r="N202" s="456"/>
      <c r="O202" s="456"/>
      <c r="P202" s="456"/>
      <c r="Q202" s="456"/>
      <c r="R202" s="456"/>
      <c r="S202" s="457"/>
      <c r="V202" s="234"/>
      <c r="X202" s="234"/>
      <c r="AG202" s="342" t="str">
        <f>C181</f>
        <v>大西美心</v>
      </c>
      <c r="AH202" s="343"/>
      <c r="AI202" s="343"/>
      <c r="AJ202" s="343"/>
      <c r="AK202" s="343"/>
      <c r="AL202" s="343"/>
      <c r="AM202" s="344" t="str">
        <f>D181</f>
        <v>新宮中学校</v>
      </c>
      <c r="AN202" s="343"/>
      <c r="AO202" s="343"/>
      <c r="AP202" s="343"/>
      <c r="AQ202" s="343"/>
      <c r="AR202" s="343"/>
      <c r="AS202" s="345"/>
    </row>
    <row r="207" spans="3:51" ht="19.95" customHeight="1" x14ac:dyDescent="0.2"/>
    <row r="208" spans="3:51" ht="19.95" customHeight="1" x14ac:dyDescent="0.2">
      <c r="C208" s="258"/>
      <c r="D208" s="258"/>
    </row>
    <row r="209" spans="3:4" ht="19.95" customHeight="1" x14ac:dyDescent="0.2">
      <c r="C209" s="258" t="s">
        <v>238</v>
      </c>
      <c r="D209" s="258"/>
    </row>
    <row r="210" spans="3:4" ht="19.95" customHeight="1" x14ac:dyDescent="0.2">
      <c r="C210" s="258"/>
      <c r="D210" s="258"/>
    </row>
    <row r="211" spans="3:4" ht="19.95" customHeight="1" x14ac:dyDescent="0.2">
      <c r="C211" s="258" t="s">
        <v>236</v>
      </c>
      <c r="D211" s="258"/>
    </row>
    <row r="212" spans="3:4" ht="19.95" customHeight="1" x14ac:dyDescent="0.2">
      <c r="C212" s="258" t="s">
        <v>237</v>
      </c>
      <c r="D212" s="258"/>
    </row>
    <row r="213" spans="3:4" ht="19.95" customHeight="1" x14ac:dyDescent="0.2">
      <c r="C213" s="258" t="s">
        <v>244</v>
      </c>
      <c r="D213" s="258"/>
    </row>
    <row r="214" spans="3:4" ht="19.95" customHeight="1" x14ac:dyDescent="0.2">
      <c r="C214" s="258"/>
      <c r="D214" s="258"/>
    </row>
    <row r="215" spans="3:4" ht="19.95" customHeight="1" x14ac:dyDescent="0.2">
      <c r="C215" s="258"/>
      <c r="D215" s="258"/>
    </row>
    <row r="216" spans="3:4" ht="19.95" customHeight="1" x14ac:dyDescent="0.2">
      <c r="C216" s="258"/>
      <c r="D216" s="258"/>
    </row>
    <row r="217" spans="3:4" ht="19.95" customHeight="1" x14ac:dyDescent="0.2">
      <c r="C217" s="258"/>
      <c r="D217" s="258"/>
    </row>
    <row r="218" spans="3:4" ht="19.95" customHeight="1" x14ac:dyDescent="0.2">
      <c r="C218" s="258"/>
      <c r="D218" s="258"/>
    </row>
    <row r="219" spans="3:4" ht="19.95" customHeight="1" x14ac:dyDescent="0.2"/>
    <row r="220" spans="3:4" ht="19.95" customHeight="1" x14ac:dyDescent="0.2"/>
    <row r="221" spans="3:4" ht="19.95" customHeight="1" x14ac:dyDescent="0.2"/>
    <row r="222" spans="3:4" ht="19.95" customHeight="1" x14ac:dyDescent="0.2"/>
    <row r="223" spans="3:4" ht="19.95" customHeight="1" x14ac:dyDescent="0.2"/>
    <row r="224" spans="3:4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  <row r="240" ht="19.95" customHeight="1" x14ac:dyDescent="0.2"/>
  </sheetData>
  <mergeCells count="722">
    <mergeCell ref="AB171:AB173"/>
    <mergeCell ref="AF171:AF173"/>
    <mergeCell ref="AG171:AJ172"/>
    <mergeCell ref="AT172:AU172"/>
    <mergeCell ref="T174:T176"/>
    <mergeCell ref="X174:X176"/>
    <mergeCell ref="AB174:AB176"/>
    <mergeCell ref="AF174:AF176"/>
    <mergeCell ref="AG174:AJ175"/>
    <mergeCell ref="AT175:AU175"/>
    <mergeCell ref="U149:X150"/>
    <mergeCell ref="AH150:AI150"/>
    <mergeCell ref="P152:P154"/>
    <mergeCell ref="U152:X153"/>
    <mergeCell ref="AH153:AI153"/>
    <mergeCell ref="AG166:AJ166"/>
    <mergeCell ref="AC166:AF166"/>
    <mergeCell ref="U166:X166"/>
    <mergeCell ref="Y166:AB166"/>
    <mergeCell ref="U127:X127"/>
    <mergeCell ref="L128:L130"/>
    <mergeCell ref="P128:P130"/>
    <mergeCell ref="T128:T130"/>
    <mergeCell ref="U128:X129"/>
    <mergeCell ref="AH129:AI129"/>
    <mergeCell ref="Q127:T127"/>
    <mergeCell ref="U146:X147"/>
    <mergeCell ref="AH147:AI147"/>
    <mergeCell ref="U116:X117"/>
    <mergeCell ref="AH117:AI117"/>
    <mergeCell ref="I113:L115"/>
    <mergeCell ref="P113:P115"/>
    <mergeCell ref="T113:T115"/>
    <mergeCell ref="P119:P121"/>
    <mergeCell ref="U119:X120"/>
    <mergeCell ref="AH120:AI120"/>
    <mergeCell ref="Z126:AA126"/>
    <mergeCell ref="AB126:AD126"/>
    <mergeCell ref="AE126:AG126"/>
    <mergeCell ref="U109:X109"/>
    <mergeCell ref="L110:L112"/>
    <mergeCell ref="P110:P112"/>
    <mergeCell ref="T110:T112"/>
    <mergeCell ref="U110:X111"/>
    <mergeCell ref="AH111:AI111"/>
    <mergeCell ref="U113:X114"/>
    <mergeCell ref="AH114:AI114"/>
    <mergeCell ref="M101:P103"/>
    <mergeCell ref="U108:X108"/>
    <mergeCell ref="Z108:AA108"/>
    <mergeCell ref="AB108:AD108"/>
    <mergeCell ref="U78:X78"/>
    <mergeCell ref="Z78:AA78"/>
    <mergeCell ref="AB78:AD78"/>
    <mergeCell ref="AE78:AG78"/>
    <mergeCell ref="U79:X79"/>
    <mergeCell ref="L80:L82"/>
    <mergeCell ref="P80:P82"/>
    <mergeCell ref="T80:T82"/>
    <mergeCell ref="U80:X81"/>
    <mergeCell ref="Y35:AB36"/>
    <mergeCell ref="AL36:AM36"/>
    <mergeCell ref="Y38:AB39"/>
    <mergeCell ref="AL39:AM39"/>
    <mergeCell ref="U42:X42"/>
    <mergeCell ref="Z42:AA42"/>
    <mergeCell ref="AB42:AD42"/>
    <mergeCell ref="AE42:AG42"/>
    <mergeCell ref="U43:X43"/>
    <mergeCell ref="X35:X37"/>
    <mergeCell ref="AL27:AM27"/>
    <mergeCell ref="P29:P31"/>
    <mergeCell ref="T29:T31"/>
    <mergeCell ref="X29:X31"/>
    <mergeCell ref="Y29:AB30"/>
    <mergeCell ref="AL30:AM30"/>
    <mergeCell ref="T32:T34"/>
    <mergeCell ref="X32:X34"/>
    <mergeCell ref="Y32:AB33"/>
    <mergeCell ref="AL33:AM33"/>
    <mergeCell ref="A29:B31"/>
    <mergeCell ref="A26:B28"/>
    <mergeCell ref="Y24:AB24"/>
    <mergeCell ref="AD24:AE24"/>
    <mergeCell ref="AF24:AH24"/>
    <mergeCell ref="AI24:AK24"/>
    <mergeCell ref="Y25:AB25"/>
    <mergeCell ref="L26:L28"/>
    <mergeCell ref="P26:P28"/>
    <mergeCell ref="T26:T28"/>
    <mergeCell ref="X26:X28"/>
    <mergeCell ref="Y26:AB27"/>
    <mergeCell ref="U24:X24"/>
    <mergeCell ref="E25:H25"/>
    <mergeCell ref="I25:L25"/>
    <mergeCell ref="M25:P25"/>
    <mergeCell ref="Q25:T25"/>
    <mergeCell ref="U25:X25"/>
    <mergeCell ref="C24:D25"/>
    <mergeCell ref="E24:H24"/>
    <mergeCell ref="I24:L24"/>
    <mergeCell ref="M24:P24"/>
    <mergeCell ref="Q24:T24"/>
    <mergeCell ref="E26:H28"/>
    <mergeCell ref="AL6:AQ6"/>
    <mergeCell ref="B7:C7"/>
    <mergeCell ref="F7:K7"/>
    <mergeCell ref="L7:Q7"/>
    <mergeCell ref="S7:X7"/>
    <mergeCell ref="Y7:AD7"/>
    <mergeCell ref="AF7:AK7"/>
    <mergeCell ref="AL7:AQ7"/>
    <mergeCell ref="B6:C6"/>
    <mergeCell ref="F6:K6"/>
    <mergeCell ref="L6:Q6"/>
    <mergeCell ref="S6:X6"/>
    <mergeCell ref="Y6:AD6"/>
    <mergeCell ref="AF6:AK6"/>
    <mergeCell ref="AL9:AQ9"/>
    <mergeCell ref="B10:C10"/>
    <mergeCell ref="F10:K10"/>
    <mergeCell ref="L10:Q10"/>
    <mergeCell ref="S10:X10"/>
    <mergeCell ref="Y10:AD10"/>
    <mergeCell ref="AF10:AK10"/>
    <mergeCell ref="AL10:AQ10"/>
    <mergeCell ref="B9:C9"/>
    <mergeCell ref="F9:K9"/>
    <mergeCell ref="L9:Q9"/>
    <mergeCell ref="S9:X9"/>
    <mergeCell ref="Y9:AD9"/>
    <mergeCell ref="AF9:AK9"/>
    <mergeCell ref="AL13:AQ13"/>
    <mergeCell ref="B14:C14"/>
    <mergeCell ref="F14:K14"/>
    <mergeCell ref="L14:Q14"/>
    <mergeCell ref="S14:X14"/>
    <mergeCell ref="Y14:AD14"/>
    <mergeCell ref="AF14:AK14"/>
    <mergeCell ref="AL14:AQ14"/>
    <mergeCell ref="B13:C13"/>
    <mergeCell ref="F13:K13"/>
    <mergeCell ref="L13:Q13"/>
    <mergeCell ref="S13:X13"/>
    <mergeCell ref="Y13:AD13"/>
    <mergeCell ref="AF13:AK13"/>
    <mergeCell ref="C22:H22"/>
    <mergeCell ref="AL16:AQ16"/>
    <mergeCell ref="B17:C17"/>
    <mergeCell ref="F17:K17"/>
    <mergeCell ref="L17:Q17"/>
    <mergeCell ref="S17:X17"/>
    <mergeCell ref="Y17:AD17"/>
    <mergeCell ref="AF17:AK17"/>
    <mergeCell ref="AL17:AQ17"/>
    <mergeCell ref="B16:C16"/>
    <mergeCell ref="F16:K16"/>
    <mergeCell ref="L16:Q16"/>
    <mergeCell ref="S16:X16"/>
    <mergeCell ref="Y16:AD16"/>
    <mergeCell ref="AF16:AK16"/>
    <mergeCell ref="H29:H31"/>
    <mergeCell ref="I29:L31"/>
    <mergeCell ref="H32:H34"/>
    <mergeCell ref="L32:L34"/>
    <mergeCell ref="M32:P34"/>
    <mergeCell ref="H35:H37"/>
    <mergeCell ref="L35:L37"/>
    <mergeCell ref="P35:P37"/>
    <mergeCell ref="Q35:T37"/>
    <mergeCell ref="H38:H40"/>
    <mergeCell ref="L38:L40"/>
    <mergeCell ref="P38:P40"/>
    <mergeCell ref="T38:T40"/>
    <mergeCell ref="U38:X40"/>
    <mergeCell ref="C42:D43"/>
    <mergeCell ref="E42:H42"/>
    <mergeCell ref="I42:L42"/>
    <mergeCell ref="M42:P42"/>
    <mergeCell ref="Q42:T42"/>
    <mergeCell ref="BG48:BK48"/>
    <mergeCell ref="BL48:BQ48"/>
    <mergeCell ref="AL45:AO46"/>
    <mergeCell ref="AP45:AT45"/>
    <mergeCell ref="AU45:AZ45"/>
    <mergeCell ref="E43:H43"/>
    <mergeCell ref="I43:L43"/>
    <mergeCell ref="M43:P43"/>
    <mergeCell ref="Q43:T43"/>
    <mergeCell ref="E44:H46"/>
    <mergeCell ref="L44:L46"/>
    <mergeCell ref="P44:P46"/>
    <mergeCell ref="T44:T46"/>
    <mergeCell ref="U44:X45"/>
    <mergeCell ref="AH45:AI45"/>
    <mergeCell ref="P47:P49"/>
    <mergeCell ref="T47:T49"/>
    <mergeCell ref="U47:X48"/>
    <mergeCell ref="AH48:AI48"/>
    <mergeCell ref="AP46:AT46"/>
    <mergeCell ref="AU46:AZ46"/>
    <mergeCell ref="AL47:AO48"/>
    <mergeCell ref="H47:H49"/>
    <mergeCell ref="I47:L49"/>
    <mergeCell ref="AP48:AT48"/>
    <mergeCell ref="AL43:AO44"/>
    <mergeCell ref="AP43:AT43"/>
    <mergeCell ref="AU43:AZ43"/>
    <mergeCell ref="AP44:AT44"/>
    <mergeCell ref="AU44:AZ44"/>
    <mergeCell ref="AU48:AZ48"/>
    <mergeCell ref="AP47:AT47"/>
    <mergeCell ref="AU47:AZ47"/>
    <mergeCell ref="BG49:BK49"/>
    <mergeCell ref="BL49:BQ49"/>
    <mergeCell ref="AP50:AT50"/>
    <mergeCell ref="AU50:AZ50"/>
    <mergeCell ref="AL51:AO52"/>
    <mergeCell ref="AP51:AT51"/>
    <mergeCell ref="AU51:AZ51"/>
    <mergeCell ref="BG51:BK51"/>
    <mergeCell ref="BL51:BQ51"/>
    <mergeCell ref="BG52:BK52"/>
    <mergeCell ref="BL52:BQ52"/>
    <mergeCell ref="AL49:AO50"/>
    <mergeCell ref="AP49:AT49"/>
    <mergeCell ref="AU49:AZ49"/>
    <mergeCell ref="H53:H55"/>
    <mergeCell ref="L53:L55"/>
    <mergeCell ref="Q53:T55"/>
    <mergeCell ref="AP52:AT52"/>
    <mergeCell ref="AU52:AZ52"/>
    <mergeCell ref="P53:P55"/>
    <mergeCell ref="U53:X54"/>
    <mergeCell ref="AH54:AI54"/>
    <mergeCell ref="H50:H52"/>
    <mergeCell ref="L50:L52"/>
    <mergeCell ref="M50:P52"/>
    <mergeCell ref="AL53:AO54"/>
    <mergeCell ref="AP53:AT53"/>
    <mergeCell ref="AU53:AZ53"/>
    <mergeCell ref="AP54:AT54"/>
    <mergeCell ref="AU54:AZ54"/>
    <mergeCell ref="T50:T52"/>
    <mergeCell ref="U50:X51"/>
    <mergeCell ref="AH51:AI51"/>
    <mergeCell ref="C57:D58"/>
    <mergeCell ref="E57:H57"/>
    <mergeCell ref="I57:L57"/>
    <mergeCell ref="M57:P57"/>
    <mergeCell ref="Q57:T57"/>
    <mergeCell ref="E58:H58"/>
    <mergeCell ref="I58:L58"/>
    <mergeCell ref="M58:P58"/>
    <mergeCell ref="Q58:T58"/>
    <mergeCell ref="AL59:AO60"/>
    <mergeCell ref="AP59:AT59"/>
    <mergeCell ref="AU59:AZ59"/>
    <mergeCell ref="E59:H61"/>
    <mergeCell ref="AL57:AO58"/>
    <mergeCell ref="AP57:AT57"/>
    <mergeCell ref="U57:X57"/>
    <mergeCell ref="Z57:AA57"/>
    <mergeCell ref="AB57:AD57"/>
    <mergeCell ref="AE57:AG57"/>
    <mergeCell ref="U58:X58"/>
    <mergeCell ref="L59:L61"/>
    <mergeCell ref="P59:P61"/>
    <mergeCell ref="T59:T61"/>
    <mergeCell ref="U59:X60"/>
    <mergeCell ref="AH60:AI60"/>
    <mergeCell ref="AP60:AT60"/>
    <mergeCell ref="AU60:AZ60"/>
    <mergeCell ref="AL61:AO62"/>
    <mergeCell ref="AP61:AT61"/>
    <mergeCell ref="AU61:AZ61"/>
    <mergeCell ref="AP62:AT62"/>
    <mergeCell ref="AU57:AZ57"/>
    <mergeCell ref="AP58:AT58"/>
    <mergeCell ref="AU58:AZ58"/>
    <mergeCell ref="AU62:AZ62"/>
    <mergeCell ref="BG62:BK62"/>
    <mergeCell ref="BL62:BQ62"/>
    <mergeCell ref="H65:H67"/>
    <mergeCell ref="L65:L67"/>
    <mergeCell ref="M65:P67"/>
    <mergeCell ref="AL63:AO64"/>
    <mergeCell ref="AP63:AT63"/>
    <mergeCell ref="AU63:AZ63"/>
    <mergeCell ref="H62:H64"/>
    <mergeCell ref="I62:L64"/>
    <mergeCell ref="P62:P64"/>
    <mergeCell ref="T62:T64"/>
    <mergeCell ref="U62:X63"/>
    <mergeCell ref="AH63:AI63"/>
    <mergeCell ref="T65:T67"/>
    <mergeCell ref="U65:X66"/>
    <mergeCell ref="AH66:AI66"/>
    <mergeCell ref="BG63:BK63"/>
    <mergeCell ref="BL63:BQ63"/>
    <mergeCell ref="AP64:AT64"/>
    <mergeCell ref="AU64:AZ64"/>
    <mergeCell ref="AL65:AO66"/>
    <mergeCell ref="AP65:AT65"/>
    <mergeCell ref="AU65:AZ65"/>
    <mergeCell ref="BG65:BK65"/>
    <mergeCell ref="BL65:BQ65"/>
    <mergeCell ref="BG66:BK66"/>
    <mergeCell ref="BL66:BQ66"/>
    <mergeCell ref="AP66:AT66"/>
    <mergeCell ref="AU66:AZ66"/>
    <mergeCell ref="AL67:AO68"/>
    <mergeCell ref="AP67:AT67"/>
    <mergeCell ref="AU67:AZ67"/>
    <mergeCell ref="AP68:AT68"/>
    <mergeCell ref="AU68:AZ68"/>
    <mergeCell ref="H68:H70"/>
    <mergeCell ref="L68:L70"/>
    <mergeCell ref="Q68:T70"/>
    <mergeCell ref="P68:P70"/>
    <mergeCell ref="U68:X69"/>
    <mergeCell ref="AH69:AI69"/>
    <mergeCell ref="AL69:AO70"/>
    <mergeCell ref="AP69:AT69"/>
    <mergeCell ref="AU69:AZ69"/>
    <mergeCell ref="AP70:AT70"/>
    <mergeCell ref="AU70:AZ70"/>
    <mergeCell ref="E79:H79"/>
    <mergeCell ref="I79:L79"/>
    <mergeCell ref="M79:P79"/>
    <mergeCell ref="Q79:T79"/>
    <mergeCell ref="C78:D79"/>
    <mergeCell ref="E78:H78"/>
    <mergeCell ref="I78:L78"/>
    <mergeCell ref="M78:P78"/>
    <mergeCell ref="Q78:T78"/>
    <mergeCell ref="AP83:AT83"/>
    <mergeCell ref="AH81:AI81"/>
    <mergeCell ref="P83:P85"/>
    <mergeCell ref="T83:T85"/>
    <mergeCell ref="C93:D94"/>
    <mergeCell ref="E93:H93"/>
    <mergeCell ref="I93:L93"/>
    <mergeCell ref="M93:P93"/>
    <mergeCell ref="Q93:T93"/>
    <mergeCell ref="E94:H94"/>
    <mergeCell ref="I94:L94"/>
    <mergeCell ref="M94:P94"/>
    <mergeCell ref="Q94:T94"/>
    <mergeCell ref="U89:X90"/>
    <mergeCell ref="AH90:AI90"/>
    <mergeCell ref="U86:X87"/>
    <mergeCell ref="AH87:AI87"/>
    <mergeCell ref="P89:P91"/>
    <mergeCell ref="AL97:AO98"/>
    <mergeCell ref="AL82:AO83"/>
    <mergeCell ref="AP82:AT82"/>
    <mergeCell ref="AU82:AZ82"/>
    <mergeCell ref="E95:H97"/>
    <mergeCell ref="AL80:AO81"/>
    <mergeCell ref="AP80:AT80"/>
    <mergeCell ref="H89:H91"/>
    <mergeCell ref="L89:L91"/>
    <mergeCell ref="Q89:T91"/>
    <mergeCell ref="H86:H88"/>
    <mergeCell ref="L86:L88"/>
    <mergeCell ref="M86:P88"/>
    <mergeCell ref="H83:H85"/>
    <mergeCell ref="I83:L85"/>
    <mergeCell ref="E80:H82"/>
    <mergeCell ref="AU87:AZ87"/>
    <mergeCell ref="AL88:AO89"/>
    <mergeCell ref="AP88:AT88"/>
    <mergeCell ref="AU88:AZ88"/>
    <mergeCell ref="AU85:AZ85"/>
    <mergeCell ref="BG85:BK85"/>
    <mergeCell ref="BL85:BQ85"/>
    <mergeCell ref="BG86:BK86"/>
    <mergeCell ref="BL86:BQ86"/>
    <mergeCell ref="AL86:AO87"/>
    <mergeCell ref="AP86:AT86"/>
    <mergeCell ref="AU86:AZ86"/>
    <mergeCell ref="H98:H100"/>
    <mergeCell ref="I98:L100"/>
    <mergeCell ref="AL84:AO85"/>
    <mergeCell ref="AP84:AT84"/>
    <mergeCell ref="AU84:AZ84"/>
    <mergeCell ref="AP85:AT85"/>
    <mergeCell ref="U93:X93"/>
    <mergeCell ref="Z93:AA93"/>
    <mergeCell ref="AB93:AD93"/>
    <mergeCell ref="AE93:AG93"/>
    <mergeCell ref="U94:X94"/>
    <mergeCell ref="L95:L97"/>
    <mergeCell ref="P95:P97"/>
    <mergeCell ref="AP87:AT87"/>
    <mergeCell ref="U83:X84"/>
    <mergeCell ref="AH84:AI84"/>
    <mergeCell ref="T86:T88"/>
    <mergeCell ref="H101:H103"/>
    <mergeCell ref="L101:L103"/>
    <mergeCell ref="BL88:BQ88"/>
    <mergeCell ref="BG89:BK89"/>
    <mergeCell ref="BL89:BQ89"/>
    <mergeCell ref="AL90:AO91"/>
    <mergeCell ref="AP90:AT90"/>
    <mergeCell ref="AU90:AZ90"/>
    <mergeCell ref="AP91:AT91"/>
    <mergeCell ref="AU91:AZ91"/>
    <mergeCell ref="U131:X132"/>
    <mergeCell ref="U126:X126"/>
    <mergeCell ref="H104:H106"/>
    <mergeCell ref="L104:L106"/>
    <mergeCell ref="Q104:T106"/>
    <mergeCell ref="AP89:AT89"/>
    <mergeCell ref="AU89:AZ89"/>
    <mergeCell ref="T95:T97"/>
    <mergeCell ref="U95:X96"/>
    <mergeCell ref="AH96:AI96"/>
    <mergeCell ref="P98:P100"/>
    <mergeCell ref="T98:T100"/>
    <mergeCell ref="U98:X99"/>
    <mergeCell ref="AH99:AI99"/>
    <mergeCell ref="T101:T103"/>
    <mergeCell ref="U101:X102"/>
    <mergeCell ref="AH102:AI102"/>
    <mergeCell ref="P104:P106"/>
    <mergeCell ref="AL95:AO96"/>
    <mergeCell ref="AP95:AT95"/>
    <mergeCell ref="AU95:AZ95"/>
    <mergeCell ref="AP96:AT96"/>
    <mergeCell ref="AU96:AZ96"/>
    <mergeCell ref="U104:X105"/>
    <mergeCell ref="BG132:BK132"/>
    <mergeCell ref="BL132:BQ132"/>
    <mergeCell ref="H131:H133"/>
    <mergeCell ref="I131:L133"/>
    <mergeCell ref="E128:H130"/>
    <mergeCell ref="H137:H139"/>
    <mergeCell ref="L137:L139"/>
    <mergeCell ref="Q137:T139"/>
    <mergeCell ref="AM133:AP134"/>
    <mergeCell ref="AQ133:AU133"/>
    <mergeCell ref="AV133:BA133"/>
    <mergeCell ref="H134:H136"/>
    <mergeCell ref="L134:L136"/>
    <mergeCell ref="M134:P136"/>
    <mergeCell ref="T134:T136"/>
    <mergeCell ref="U134:X135"/>
    <mergeCell ref="AH135:AI135"/>
    <mergeCell ref="P137:P139"/>
    <mergeCell ref="U137:X138"/>
    <mergeCell ref="AH138:AI138"/>
    <mergeCell ref="AQ131:AU131"/>
    <mergeCell ref="AV131:BA131"/>
    <mergeCell ref="P131:P133"/>
    <mergeCell ref="T131:T133"/>
    <mergeCell ref="X177:X179"/>
    <mergeCell ref="AB177:AB179"/>
    <mergeCell ref="AG177:AJ178"/>
    <mergeCell ref="AT178:AU178"/>
    <mergeCell ref="E167:H167"/>
    <mergeCell ref="I167:L167"/>
    <mergeCell ref="M167:P167"/>
    <mergeCell ref="Q167:T167"/>
    <mergeCell ref="U167:X167"/>
    <mergeCell ref="Y167:AB167"/>
    <mergeCell ref="E168:H170"/>
    <mergeCell ref="AG167:AJ167"/>
    <mergeCell ref="L168:L170"/>
    <mergeCell ref="P168:P170"/>
    <mergeCell ref="T168:T170"/>
    <mergeCell ref="X168:X170"/>
    <mergeCell ref="AB168:AB170"/>
    <mergeCell ref="AF168:AF170"/>
    <mergeCell ref="AG168:AJ169"/>
    <mergeCell ref="AC167:AF167"/>
    <mergeCell ref="AT169:AU169"/>
    <mergeCell ref="P171:P173"/>
    <mergeCell ref="T171:T173"/>
    <mergeCell ref="X171:X173"/>
    <mergeCell ref="U180:X182"/>
    <mergeCell ref="AE193:AX194"/>
    <mergeCell ref="AG186:AJ187"/>
    <mergeCell ref="AT187:AU187"/>
    <mergeCell ref="X186:X188"/>
    <mergeCell ref="AB186:AB188"/>
    <mergeCell ref="AC186:AF188"/>
    <mergeCell ref="AG198:AL198"/>
    <mergeCell ref="X183:X185"/>
    <mergeCell ref="Y183:AB185"/>
    <mergeCell ref="AM198:AS198"/>
    <mergeCell ref="E191:X192"/>
    <mergeCell ref="AB180:AB182"/>
    <mergeCell ref="AF180:AF182"/>
    <mergeCell ref="AG180:AJ181"/>
    <mergeCell ref="AT181:AU181"/>
    <mergeCell ref="AF183:AF185"/>
    <mergeCell ref="AG183:AJ184"/>
    <mergeCell ref="AT184:AU184"/>
    <mergeCell ref="G201:L201"/>
    <mergeCell ref="M201:S201"/>
    <mergeCell ref="H177:H179"/>
    <mergeCell ref="L177:L179"/>
    <mergeCell ref="P177:P179"/>
    <mergeCell ref="Q177:T179"/>
    <mergeCell ref="G202:L202"/>
    <mergeCell ref="M202:S202"/>
    <mergeCell ref="H180:H182"/>
    <mergeCell ref="L180:L182"/>
    <mergeCell ref="P180:P182"/>
    <mergeCell ref="T180:T182"/>
    <mergeCell ref="H186:H188"/>
    <mergeCell ref="L186:L188"/>
    <mergeCell ref="P186:P188"/>
    <mergeCell ref="T186:T188"/>
    <mergeCell ref="H183:H185"/>
    <mergeCell ref="L183:L185"/>
    <mergeCell ref="P183:P185"/>
    <mergeCell ref="T183:T185"/>
    <mergeCell ref="E193:X194"/>
    <mergeCell ref="E195:X196"/>
    <mergeCell ref="G198:L198"/>
    <mergeCell ref="M198:S198"/>
    <mergeCell ref="H113:H115"/>
    <mergeCell ref="G199:L199"/>
    <mergeCell ref="M199:S199"/>
    <mergeCell ref="H171:H173"/>
    <mergeCell ref="I171:L173"/>
    <mergeCell ref="H174:H176"/>
    <mergeCell ref="L174:L176"/>
    <mergeCell ref="M174:P176"/>
    <mergeCell ref="C164:P164"/>
    <mergeCell ref="C166:D167"/>
    <mergeCell ref="E166:H166"/>
    <mergeCell ref="I166:L166"/>
    <mergeCell ref="M166:P166"/>
    <mergeCell ref="Q166:T166"/>
    <mergeCell ref="E127:H127"/>
    <mergeCell ref="I127:L127"/>
    <mergeCell ref="M127:P127"/>
    <mergeCell ref="C126:D127"/>
    <mergeCell ref="E126:H126"/>
    <mergeCell ref="I126:L126"/>
    <mergeCell ref="M126:P126"/>
    <mergeCell ref="Q126:T126"/>
    <mergeCell ref="T116:T118"/>
    <mergeCell ref="T149:T151"/>
    <mergeCell ref="AH105:AI105"/>
    <mergeCell ref="AE108:AG108"/>
    <mergeCell ref="AL99:AO100"/>
    <mergeCell ref="AP99:AT99"/>
    <mergeCell ref="AU99:AZ99"/>
    <mergeCell ref="AP100:AT100"/>
    <mergeCell ref="AU100:AZ100"/>
    <mergeCell ref="AM131:AP132"/>
    <mergeCell ref="C108:D109"/>
    <mergeCell ref="E108:H108"/>
    <mergeCell ref="I108:L108"/>
    <mergeCell ref="M108:P108"/>
    <mergeCell ref="Q108:T108"/>
    <mergeCell ref="E109:H109"/>
    <mergeCell ref="I109:L109"/>
    <mergeCell ref="M109:P109"/>
    <mergeCell ref="Q109:T109"/>
    <mergeCell ref="H116:H118"/>
    <mergeCell ref="L116:L118"/>
    <mergeCell ref="M116:P118"/>
    <mergeCell ref="H119:H121"/>
    <mergeCell ref="L119:L121"/>
    <mergeCell ref="Q119:T121"/>
    <mergeCell ref="E110:H112"/>
    <mergeCell ref="AG199:AL199"/>
    <mergeCell ref="AM199:AS199"/>
    <mergeCell ref="AG201:AL201"/>
    <mergeCell ref="AM201:AS201"/>
    <mergeCell ref="AG202:AL202"/>
    <mergeCell ref="AM202:AS202"/>
    <mergeCell ref="AE195:AX196"/>
    <mergeCell ref="AF177:AF179"/>
    <mergeCell ref="AQ132:AU132"/>
    <mergeCell ref="AV132:BA132"/>
    <mergeCell ref="AH132:AI132"/>
    <mergeCell ref="AL166:AM166"/>
    <mergeCell ref="AN166:AP166"/>
    <mergeCell ref="BG100:BK100"/>
    <mergeCell ref="BL100:BQ100"/>
    <mergeCell ref="AP101:AT101"/>
    <mergeCell ref="AU101:AZ101"/>
    <mergeCell ref="BG101:BK101"/>
    <mergeCell ref="BL101:BQ101"/>
    <mergeCell ref="AP102:AT102"/>
    <mergeCell ref="AU102:AZ102"/>
    <mergeCell ref="AP97:AT97"/>
    <mergeCell ref="AU97:AZ97"/>
    <mergeCell ref="AP98:AT98"/>
    <mergeCell ref="AU103:AZ103"/>
    <mergeCell ref="AL105:AO106"/>
    <mergeCell ref="AP106:AT106"/>
    <mergeCell ref="AU106:AZ106"/>
    <mergeCell ref="AL103:AO104"/>
    <mergeCell ref="AL101:AO102"/>
    <mergeCell ref="BG103:BK103"/>
    <mergeCell ref="BL103:BQ103"/>
    <mergeCell ref="AP104:AT104"/>
    <mergeCell ref="AU104:AZ104"/>
    <mergeCell ref="BG104:BK104"/>
    <mergeCell ref="BL104:BQ104"/>
    <mergeCell ref="AH144:AI144"/>
    <mergeCell ref="P146:P148"/>
    <mergeCell ref="T146:T148"/>
    <mergeCell ref="AU83:AZ83"/>
    <mergeCell ref="AU80:AZ80"/>
    <mergeCell ref="AP81:AT81"/>
    <mergeCell ref="AU81:AZ81"/>
    <mergeCell ref="C141:D142"/>
    <mergeCell ref="E141:H141"/>
    <mergeCell ref="I141:L141"/>
    <mergeCell ref="M141:P141"/>
    <mergeCell ref="Q141:T141"/>
    <mergeCell ref="E142:H142"/>
    <mergeCell ref="I142:L142"/>
    <mergeCell ref="M142:P142"/>
    <mergeCell ref="Q142:T142"/>
    <mergeCell ref="AM135:AP136"/>
    <mergeCell ref="AQ135:AU135"/>
    <mergeCell ref="AV135:BA135"/>
    <mergeCell ref="AQ136:AU136"/>
    <mergeCell ref="AV136:BA136"/>
    <mergeCell ref="AM129:AP130"/>
    <mergeCell ref="AQ129:AU129"/>
    <mergeCell ref="AV129:BA129"/>
    <mergeCell ref="U141:X141"/>
    <mergeCell ref="Z141:AA141"/>
    <mergeCell ref="AB141:AD141"/>
    <mergeCell ref="AE141:AG141"/>
    <mergeCell ref="U142:X142"/>
    <mergeCell ref="L143:L145"/>
    <mergeCell ref="P143:P145"/>
    <mergeCell ref="T143:T145"/>
    <mergeCell ref="U143:X144"/>
    <mergeCell ref="H149:H151"/>
    <mergeCell ref="L149:L151"/>
    <mergeCell ref="M149:P151"/>
    <mergeCell ref="H152:H154"/>
    <mergeCell ref="L152:L154"/>
    <mergeCell ref="Q152:T154"/>
    <mergeCell ref="E143:H145"/>
    <mergeCell ref="H146:H148"/>
    <mergeCell ref="I146:L148"/>
    <mergeCell ref="BK30:BP30"/>
    <mergeCell ref="AR29:AV29"/>
    <mergeCell ref="AW29:BB29"/>
    <mergeCell ref="AQ149:AU149"/>
    <mergeCell ref="AV149:BA149"/>
    <mergeCell ref="BG149:BK149"/>
    <mergeCell ref="BL149:BQ149"/>
    <mergeCell ref="BL146:BQ146"/>
    <mergeCell ref="AQ147:AU147"/>
    <mergeCell ref="AV147:BA147"/>
    <mergeCell ref="BG147:BK147"/>
    <mergeCell ref="BL147:BQ147"/>
    <mergeCell ref="AV145:BA145"/>
    <mergeCell ref="AQ146:AU146"/>
    <mergeCell ref="AQ134:AU134"/>
    <mergeCell ref="AV134:BA134"/>
    <mergeCell ref="BG146:BK146"/>
    <mergeCell ref="AQ130:AU130"/>
    <mergeCell ref="AV130:BA130"/>
    <mergeCell ref="AU98:AZ98"/>
    <mergeCell ref="BG88:BK88"/>
    <mergeCell ref="AP105:AT105"/>
    <mergeCell ref="AU105:AZ105"/>
    <mergeCell ref="AP103:AT103"/>
    <mergeCell ref="A80:B80"/>
    <mergeCell ref="A59:B59"/>
    <mergeCell ref="A44:B44"/>
    <mergeCell ref="C76:H76"/>
    <mergeCell ref="C124:H124"/>
    <mergeCell ref="AR25:BP26"/>
    <mergeCell ref="BG45:BQ46"/>
    <mergeCell ref="AY31:BQ32"/>
    <mergeCell ref="AY37:BD37"/>
    <mergeCell ref="BE37:BK37"/>
    <mergeCell ref="AR27:BP28"/>
    <mergeCell ref="AY33:BD33"/>
    <mergeCell ref="BE33:BK33"/>
    <mergeCell ref="AY34:BD34"/>
    <mergeCell ref="BE34:BK34"/>
    <mergeCell ref="AY36:BD36"/>
    <mergeCell ref="BE36:BK36"/>
    <mergeCell ref="AR30:AV30"/>
    <mergeCell ref="AW30:BB30"/>
    <mergeCell ref="BF29:BJ29"/>
    <mergeCell ref="A95:B95"/>
    <mergeCell ref="A110:B110"/>
    <mergeCell ref="BK29:BP29"/>
    <mergeCell ref="BF30:BJ30"/>
    <mergeCell ref="A128:B128"/>
    <mergeCell ref="A143:B143"/>
    <mergeCell ref="AM149:AP150"/>
    <mergeCell ref="AQ150:AU150"/>
    <mergeCell ref="AV150:BA150"/>
    <mergeCell ref="BG150:BK150"/>
    <mergeCell ref="BL150:BQ150"/>
    <mergeCell ref="AM147:AP148"/>
    <mergeCell ref="AQ148:AU148"/>
    <mergeCell ref="AV148:BA148"/>
    <mergeCell ref="AM143:AP144"/>
    <mergeCell ref="AQ143:AU143"/>
    <mergeCell ref="AV143:BA143"/>
    <mergeCell ref="AQ144:AU144"/>
    <mergeCell ref="AV144:BA144"/>
    <mergeCell ref="AM145:AP146"/>
    <mergeCell ref="AQ145:AU145"/>
    <mergeCell ref="AV146:BA146"/>
    <mergeCell ref="BG133:BK133"/>
    <mergeCell ref="BL133:BQ133"/>
    <mergeCell ref="BG135:BK135"/>
    <mergeCell ref="BL135:BQ135"/>
    <mergeCell ref="BG136:BK136"/>
    <mergeCell ref="BL136:BQ136"/>
  </mergeCells>
  <phoneticPr fontId="4"/>
  <printOptions horizontalCentered="1" verticalCentered="1"/>
  <pageMargins left="0" right="0" top="0" bottom="0" header="0.51181102362204722" footer="0.51181102362204722"/>
  <pageSetup paperSize="9" scale="56" fitToHeight="4" orientation="portrait" verticalDpi="300" r:id="rId1"/>
  <headerFooter alignWithMargins="0"/>
  <rowBreaks count="1" manualBreakCount="1">
    <brk id="122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B1:J39"/>
  <sheetViews>
    <sheetView view="pageBreakPreview" zoomScaleNormal="100" zoomScaleSheetLayoutView="100" workbookViewId="0">
      <selection activeCell="D3" sqref="D3"/>
    </sheetView>
  </sheetViews>
  <sheetFormatPr defaultColWidth="9" defaultRowHeight="24.9" customHeight="1" x14ac:dyDescent="0.2"/>
  <cols>
    <col min="1" max="1" width="1.77734375" style="62" customWidth="1"/>
    <col min="2" max="2" width="10.6640625" style="62" customWidth="1"/>
    <col min="3" max="5" width="11.6640625" style="62" customWidth="1"/>
    <col min="6" max="6" width="1.88671875" style="62" customWidth="1"/>
    <col min="7" max="7" width="10.6640625" style="62" customWidth="1"/>
    <col min="8" max="10" width="11.6640625" style="62" customWidth="1"/>
    <col min="11" max="11" width="0.77734375" style="62" customWidth="1"/>
    <col min="12" max="14" width="9" style="62"/>
    <col min="15" max="15" width="3.6640625" style="62" customWidth="1"/>
    <col min="16" max="16384" width="9" style="62"/>
  </cols>
  <sheetData>
    <row r="1" spans="3:7" ht="17.100000000000001" customHeight="1" x14ac:dyDescent="0.2"/>
    <row r="2" spans="3:7" ht="17.100000000000001" customHeight="1" x14ac:dyDescent="0.2"/>
    <row r="3" spans="3:7" ht="17.100000000000001" customHeight="1" x14ac:dyDescent="0.2">
      <c r="D3" s="63" t="s">
        <v>29</v>
      </c>
      <c r="E3" s="64"/>
      <c r="F3" s="64"/>
      <c r="G3" s="65" t="s">
        <v>33</v>
      </c>
    </row>
    <row r="4" spans="3:7" ht="17.100000000000001" customHeight="1" x14ac:dyDescent="0.2"/>
    <row r="5" spans="3:7" ht="17.100000000000001" customHeight="1" x14ac:dyDescent="0.2">
      <c r="D5" s="66"/>
      <c r="E5" s="63" t="s">
        <v>14</v>
      </c>
      <c r="F5" s="63"/>
      <c r="G5" s="63"/>
    </row>
    <row r="6" spans="3:7" ht="17.100000000000001" customHeight="1" x14ac:dyDescent="0.2">
      <c r="D6" s="66"/>
      <c r="E6" s="63"/>
      <c r="F6" s="63"/>
      <c r="G6" s="63"/>
    </row>
    <row r="7" spans="3:7" ht="17.100000000000001" customHeight="1" x14ac:dyDescent="0.2"/>
    <row r="8" spans="3:7" ht="17.100000000000001" customHeight="1" x14ac:dyDescent="0.2">
      <c r="C8" s="62" t="s">
        <v>15</v>
      </c>
    </row>
    <row r="9" spans="3:7" ht="17.100000000000001" customHeight="1" x14ac:dyDescent="0.2">
      <c r="C9" s="62" t="s">
        <v>16</v>
      </c>
    </row>
    <row r="10" spans="3:7" ht="17.100000000000001" customHeight="1" x14ac:dyDescent="0.2"/>
    <row r="11" spans="3:7" ht="17.100000000000001" customHeight="1" x14ac:dyDescent="0.2">
      <c r="C11" s="62" t="s">
        <v>214</v>
      </c>
      <c r="D11" s="69"/>
    </row>
    <row r="12" spans="3:7" ht="17.100000000000001" customHeight="1" x14ac:dyDescent="0.2"/>
    <row r="13" spans="3:7" ht="17.100000000000001" customHeight="1" x14ac:dyDescent="0.2">
      <c r="C13" s="62" t="s">
        <v>35</v>
      </c>
      <c r="E13" s="62" t="s">
        <v>215</v>
      </c>
    </row>
    <row r="14" spans="3:7" ht="17.100000000000001" customHeight="1" x14ac:dyDescent="0.2"/>
    <row r="15" spans="3:7" ht="17.100000000000001" customHeight="1" x14ac:dyDescent="0.2">
      <c r="C15" s="62" t="s">
        <v>216</v>
      </c>
    </row>
    <row r="16" spans="3:7" ht="17.100000000000001" customHeight="1" x14ac:dyDescent="0.2"/>
    <row r="17" spans="2:10" ht="27.9" customHeight="1" x14ac:dyDescent="0.2">
      <c r="B17" s="67"/>
      <c r="C17" s="67" t="s">
        <v>31</v>
      </c>
      <c r="D17" s="67" t="s">
        <v>32</v>
      </c>
      <c r="E17" s="67"/>
      <c r="F17" s="59"/>
      <c r="G17" s="67"/>
      <c r="H17" s="67" t="s">
        <v>31</v>
      </c>
      <c r="I17" s="67" t="s">
        <v>32</v>
      </c>
      <c r="J17" s="67"/>
    </row>
    <row r="18" spans="2:10" ht="15.6" customHeight="1" x14ac:dyDescent="0.2">
      <c r="B18" s="496" t="s">
        <v>206</v>
      </c>
      <c r="C18" s="495" t="s">
        <v>220</v>
      </c>
      <c r="D18" s="495" t="s">
        <v>234</v>
      </c>
      <c r="E18" s="58"/>
      <c r="F18" s="59"/>
      <c r="G18" s="496" t="s">
        <v>210</v>
      </c>
      <c r="H18" s="495" t="s">
        <v>193</v>
      </c>
      <c r="I18" s="495" t="s">
        <v>195</v>
      </c>
      <c r="J18" s="493"/>
    </row>
    <row r="19" spans="2:10" ht="15.6" customHeight="1" x14ac:dyDescent="0.2">
      <c r="B19" s="497"/>
      <c r="C19" s="494"/>
      <c r="D19" s="494"/>
      <c r="E19" s="59"/>
      <c r="F19" s="59"/>
      <c r="G19" s="497"/>
      <c r="H19" s="494"/>
      <c r="I19" s="494"/>
      <c r="J19" s="494"/>
    </row>
    <row r="20" spans="2:10" ht="15.6" customHeight="1" x14ac:dyDescent="0.2">
      <c r="B20" s="497"/>
      <c r="C20" s="491" t="s">
        <v>233</v>
      </c>
      <c r="D20" s="491" t="s">
        <v>235</v>
      </c>
      <c r="E20" s="59"/>
      <c r="F20" s="59"/>
      <c r="G20" s="497"/>
      <c r="H20" s="491" t="s">
        <v>194</v>
      </c>
      <c r="I20" s="491" t="s">
        <v>196</v>
      </c>
      <c r="J20" s="499"/>
    </row>
    <row r="21" spans="2:10" ht="15.6" customHeight="1" x14ac:dyDescent="0.2">
      <c r="B21" s="498"/>
      <c r="C21" s="492"/>
      <c r="D21" s="492"/>
      <c r="E21" s="60"/>
      <c r="F21" s="59"/>
      <c r="G21" s="498"/>
      <c r="H21" s="492"/>
      <c r="I21" s="492"/>
      <c r="J21" s="492"/>
    </row>
    <row r="22" spans="2:10" ht="15.6" customHeight="1" x14ac:dyDescent="0.2">
      <c r="B22" s="496" t="s">
        <v>207</v>
      </c>
      <c r="C22" s="495" t="s">
        <v>225</v>
      </c>
      <c r="D22" s="495" t="s">
        <v>221</v>
      </c>
      <c r="E22" s="495"/>
      <c r="F22" s="59"/>
      <c r="G22" s="496" t="s">
        <v>211</v>
      </c>
      <c r="H22" s="495" t="s">
        <v>53</v>
      </c>
      <c r="I22" s="495" t="s">
        <v>53</v>
      </c>
      <c r="J22" s="495"/>
    </row>
    <row r="23" spans="2:10" ht="15.6" customHeight="1" x14ac:dyDescent="0.2">
      <c r="B23" s="497"/>
      <c r="C23" s="494"/>
      <c r="D23" s="494"/>
      <c r="E23" s="494"/>
      <c r="F23" s="59"/>
      <c r="G23" s="497"/>
      <c r="H23" s="494"/>
      <c r="I23" s="494"/>
      <c r="J23" s="494"/>
    </row>
    <row r="24" spans="2:10" ht="15.6" customHeight="1" x14ac:dyDescent="0.2">
      <c r="B24" s="497"/>
      <c r="C24" s="491" t="s">
        <v>226</v>
      </c>
      <c r="D24" s="491" t="s">
        <v>222</v>
      </c>
      <c r="E24" s="491"/>
      <c r="F24" s="59"/>
      <c r="G24" s="497"/>
      <c r="H24" s="491" t="s">
        <v>53</v>
      </c>
      <c r="I24" s="491" t="s">
        <v>53</v>
      </c>
      <c r="J24" s="491"/>
    </row>
    <row r="25" spans="2:10" ht="15.6" customHeight="1" x14ac:dyDescent="0.2">
      <c r="B25" s="498"/>
      <c r="C25" s="492"/>
      <c r="D25" s="492"/>
      <c r="E25" s="492"/>
      <c r="F25" s="59"/>
      <c r="G25" s="498"/>
      <c r="H25" s="492"/>
      <c r="I25" s="492"/>
      <c r="J25" s="492"/>
    </row>
    <row r="26" spans="2:10" ht="15.6" customHeight="1" x14ac:dyDescent="0.2">
      <c r="B26" s="496" t="s">
        <v>208</v>
      </c>
      <c r="C26" s="495" t="s">
        <v>227</v>
      </c>
      <c r="D26" s="495" t="s">
        <v>229</v>
      </c>
      <c r="E26" s="495"/>
      <c r="F26" s="59"/>
      <c r="G26" s="496" t="s">
        <v>212</v>
      </c>
      <c r="H26" s="495" t="s">
        <v>239</v>
      </c>
      <c r="I26" s="495" t="s">
        <v>240</v>
      </c>
      <c r="J26" s="495"/>
    </row>
    <row r="27" spans="2:10" ht="15.6" customHeight="1" x14ac:dyDescent="0.2">
      <c r="B27" s="497"/>
      <c r="C27" s="494"/>
      <c r="D27" s="494"/>
      <c r="E27" s="494"/>
      <c r="F27" s="59"/>
      <c r="G27" s="497"/>
      <c r="H27" s="494"/>
      <c r="I27" s="494"/>
      <c r="J27" s="494"/>
    </row>
    <row r="28" spans="2:10" ht="15.6" customHeight="1" x14ac:dyDescent="0.2">
      <c r="B28" s="497"/>
      <c r="C28" s="491" t="s">
        <v>228</v>
      </c>
      <c r="D28" s="491" t="s">
        <v>230</v>
      </c>
      <c r="E28" s="491"/>
      <c r="F28" s="59"/>
      <c r="G28" s="497"/>
      <c r="H28" s="491" t="s">
        <v>241</v>
      </c>
      <c r="I28" s="491" t="s">
        <v>242</v>
      </c>
      <c r="J28" s="491"/>
    </row>
    <row r="29" spans="2:10" ht="15.6" customHeight="1" x14ac:dyDescent="0.2">
      <c r="B29" s="498"/>
      <c r="C29" s="492"/>
      <c r="D29" s="492"/>
      <c r="E29" s="492"/>
      <c r="F29" s="59"/>
      <c r="G29" s="498"/>
      <c r="H29" s="492"/>
      <c r="I29" s="492"/>
      <c r="J29" s="492"/>
    </row>
    <row r="30" spans="2:10" ht="15.6" customHeight="1" x14ac:dyDescent="0.2">
      <c r="B30" s="496" t="s">
        <v>209</v>
      </c>
      <c r="C30" s="495" t="s">
        <v>181</v>
      </c>
      <c r="D30" s="495" t="s">
        <v>231</v>
      </c>
      <c r="E30" s="495"/>
      <c r="F30" s="59"/>
      <c r="G30" s="496" t="s">
        <v>213</v>
      </c>
      <c r="H30" s="495" t="s">
        <v>217</v>
      </c>
      <c r="I30" s="493" t="s">
        <v>219</v>
      </c>
      <c r="J30" s="495"/>
    </row>
    <row r="31" spans="2:10" ht="15.6" customHeight="1" x14ac:dyDescent="0.2">
      <c r="B31" s="497"/>
      <c r="C31" s="494"/>
      <c r="D31" s="494"/>
      <c r="E31" s="494"/>
      <c r="F31" s="59"/>
      <c r="G31" s="497"/>
      <c r="H31" s="494"/>
      <c r="I31" s="494"/>
      <c r="J31" s="494"/>
    </row>
    <row r="32" spans="2:10" ht="15.6" customHeight="1" x14ac:dyDescent="0.2">
      <c r="B32" s="497"/>
      <c r="C32" s="491" t="s">
        <v>182</v>
      </c>
      <c r="D32" s="491" t="s">
        <v>232</v>
      </c>
      <c r="E32" s="491"/>
      <c r="F32" s="59"/>
      <c r="G32" s="497"/>
      <c r="H32" s="491" t="s">
        <v>218</v>
      </c>
      <c r="I32" s="499" t="s">
        <v>243</v>
      </c>
      <c r="J32" s="491"/>
    </row>
    <row r="33" spans="2:10" ht="15.6" customHeight="1" x14ac:dyDescent="0.2">
      <c r="B33" s="498"/>
      <c r="C33" s="492"/>
      <c r="D33" s="492"/>
      <c r="E33" s="492"/>
      <c r="F33" s="59"/>
      <c r="G33" s="498"/>
      <c r="H33" s="492"/>
      <c r="I33" s="492"/>
      <c r="J33" s="492"/>
    </row>
    <row r="34" spans="2:10" ht="15.6" customHeight="1" x14ac:dyDescent="0.2">
      <c r="B34" s="56"/>
      <c r="C34" s="57"/>
      <c r="D34" s="57"/>
      <c r="E34" s="56"/>
      <c r="F34" s="61"/>
      <c r="G34" s="56"/>
      <c r="H34" s="57"/>
      <c r="I34" s="57"/>
      <c r="J34" s="56"/>
    </row>
    <row r="35" spans="2:10" ht="15.6" customHeight="1" x14ac:dyDescent="0.2">
      <c r="B35" s="68"/>
      <c r="C35" s="68"/>
      <c r="D35" s="68"/>
      <c r="E35" s="68"/>
      <c r="F35" s="68"/>
      <c r="G35" s="68"/>
      <c r="H35" s="68"/>
      <c r="I35" s="68"/>
      <c r="J35" s="68"/>
    </row>
    <row r="36" spans="2:10" ht="80.25" customHeight="1" x14ac:dyDescent="0.2">
      <c r="B36" s="500" t="s">
        <v>30</v>
      </c>
      <c r="C36" s="501"/>
      <c r="D36" s="501"/>
      <c r="E36" s="501"/>
      <c r="F36" s="501"/>
      <c r="G36" s="501"/>
      <c r="H36" s="501"/>
      <c r="I36" s="501"/>
      <c r="J36" s="502"/>
    </row>
    <row r="37" spans="2:10" ht="9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</row>
    <row r="38" spans="2:10" ht="24.9" customHeight="1" x14ac:dyDescent="0.2">
      <c r="B38" s="68"/>
      <c r="C38" s="68"/>
      <c r="D38" s="68"/>
      <c r="E38" s="68"/>
      <c r="F38" s="68"/>
      <c r="G38" s="68"/>
      <c r="H38" s="68"/>
      <c r="I38" s="68"/>
      <c r="J38" s="68"/>
    </row>
    <row r="39" spans="2:10" ht="24.9" customHeight="1" x14ac:dyDescent="0.2">
      <c r="B39" s="68"/>
      <c r="C39" s="68"/>
      <c r="D39" s="68"/>
      <c r="E39" s="68"/>
      <c r="F39" s="68"/>
      <c r="G39" s="68"/>
      <c r="H39" s="68"/>
      <c r="I39" s="68"/>
      <c r="J39" s="68"/>
    </row>
  </sheetData>
  <mergeCells count="55">
    <mergeCell ref="J18:J19"/>
    <mergeCell ref="J20:J21"/>
    <mergeCell ref="G18:G21"/>
    <mergeCell ref="J22:J23"/>
    <mergeCell ref="J24:J25"/>
    <mergeCell ref="H18:H19"/>
    <mergeCell ref="I18:I19"/>
    <mergeCell ref="H20:H21"/>
    <mergeCell ref="I20:I21"/>
    <mergeCell ref="B36:J36"/>
    <mergeCell ref="B30:B33"/>
    <mergeCell ref="B22:B25"/>
    <mergeCell ref="I22:I23"/>
    <mergeCell ref="C24:C25"/>
    <mergeCell ref="D24:D25"/>
    <mergeCell ref="H24:H25"/>
    <mergeCell ref="I24:I25"/>
    <mergeCell ref="C30:C31"/>
    <mergeCell ref="D30:D31"/>
    <mergeCell ref="H30:H31"/>
    <mergeCell ref="B26:B29"/>
    <mergeCell ref="C26:C27"/>
    <mergeCell ref="D26:D27"/>
    <mergeCell ref="E26:E27"/>
    <mergeCell ref="G26:G29"/>
    <mergeCell ref="C18:C19"/>
    <mergeCell ref="C20:C21"/>
    <mergeCell ref="D18:D19"/>
    <mergeCell ref="D20:D21"/>
    <mergeCell ref="E32:E33"/>
    <mergeCell ref="C28:C29"/>
    <mergeCell ref="D28:D29"/>
    <mergeCell ref="E28:E29"/>
    <mergeCell ref="E30:E31"/>
    <mergeCell ref="B18:B21"/>
    <mergeCell ref="I32:I33"/>
    <mergeCell ref="J32:J33"/>
    <mergeCell ref="I26:I27"/>
    <mergeCell ref="J26:J27"/>
    <mergeCell ref="C22:C23"/>
    <mergeCell ref="D22:D23"/>
    <mergeCell ref="C32:C33"/>
    <mergeCell ref="D32:D33"/>
    <mergeCell ref="H32:H33"/>
    <mergeCell ref="G30:G33"/>
    <mergeCell ref="H26:H27"/>
    <mergeCell ref="H22:H23"/>
    <mergeCell ref="G22:G25"/>
    <mergeCell ref="E22:E23"/>
    <mergeCell ref="E24:E25"/>
    <mergeCell ref="H28:H29"/>
    <mergeCell ref="I28:I29"/>
    <mergeCell ref="J28:J29"/>
    <mergeCell ref="I30:I31"/>
    <mergeCell ref="J30:J31"/>
  </mergeCells>
  <phoneticPr fontId="5"/>
  <printOptions horizontalCentered="1"/>
  <pageMargins left="0" right="0" top="0.78740157480314965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</vt:lpstr>
      <vt:lpstr>提出</vt:lpstr>
      <vt:lpstr>結果!Print_Area</vt:lpstr>
      <vt:lpstr>提出!Print_Area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creator>高橋  良計</dc:creator>
  <cp:lastModifiedBy>康浩 今井</cp:lastModifiedBy>
  <cp:lastPrinted>2023-10-01T08:14:19Z</cp:lastPrinted>
  <dcterms:created xsi:type="dcterms:W3CDTF">2003-02-27T14:44:25Z</dcterms:created>
  <dcterms:modified xsi:type="dcterms:W3CDTF">2023-11-23T12:57:51Z</dcterms:modified>
</cp:coreProperties>
</file>